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nexstartv-my.sharepoint.com/personal/fmontoya_nexstar_tv/Documents/Desktop/"/>
    </mc:Choice>
  </mc:AlternateContent>
  <xr:revisionPtr revIDLastSave="171" documentId="8_{F99A7742-48F8-4F17-9CB2-2E8186E02A7B}" xr6:coauthVersionLast="47" xr6:coauthVersionMax="47" xr10:uidLastSave="{B88E74D7-B8E5-490A-93D4-C370315B9059}"/>
  <bookViews>
    <workbookView xWindow="-120" yWindow="-120" windowWidth="29040" windowHeight="15840" xr2:uid="{00000000-000D-0000-FFFF-FFFF00000000}"/>
  </bookViews>
  <sheets>
    <sheet name="2024 Standings " sheetId="11" r:id="rId1"/>
  </sheets>
  <definedNames>
    <definedName name="_xlnm._FilterDatabase" localSheetId="0" hidden="1">'2024 Standings '!$A$137:$K$145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0" i="11" l="1"/>
  <c r="K129" i="11"/>
  <c r="K128" i="11"/>
  <c r="K131" i="11"/>
  <c r="J131" i="11"/>
  <c r="F128" i="11"/>
  <c r="J92" i="11"/>
  <c r="K92" i="11" s="1"/>
  <c r="J67" i="11"/>
  <c r="K67" i="11" s="1"/>
  <c r="J84" i="11"/>
  <c r="K84" i="11" s="1"/>
  <c r="J185" i="11"/>
  <c r="K185" i="11" s="1"/>
  <c r="J186" i="11"/>
  <c r="K186" i="11" s="1"/>
  <c r="J160" i="11"/>
  <c r="K160" i="11" s="1"/>
  <c r="J161" i="11"/>
  <c r="K161" i="11" s="1"/>
  <c r="J109" i="11"/>
  <c r="K109" i="11" s="1"/>
  <c r="J111" i="11"/>
  <c r="K111" i="11" s="1"/>
  <c r="J75" i="11"/>
  <c r="K75" i="11" s="1"/>
  <c r="J71" i="11"/>
  <c r="K71" i="11" s="1"/>
  <c r="J10" i="11"/>
  <c r="K10" i="11" s="1"/>
  <c r="J51" i="11"/>
  <c r="K51" i="11" s="1"/>
  <c r="J30" i="11"/>
  <c r="K30" i="11" s="1"/>
  <c r="J9" i="11"/>
  <c r="K9" i="11" s="1"/>
  <c r="J32" i="11"/>
  <c r="K32" i="11" s="1"/>
  <c r="J34" i="11"/>
  <c r="K34" i="11" s="1"/>
  <c r="J181" i="11"/>
  <c r="K181" i="11" s="1"/>
  <c r="J159" i="11"/>
  <c r="K159" i="11" s="1"/>
  <c r="J156" i="11"/>
  <c r="K156" i="11" s="1"/>
  <c r="J129" i="11"/>
  <c r="J137" i="11"/>
  <c r="K137" i="11" s="1"/>
  <c r="J145" i="11"/>
  <c r="K145" i="11" s="1"/>
  <c r="J101" i="11"/>
  <c r="K101" i="11" s="1"/>
  <c r="J78" i="11"/>
  <c r="K78" i="11" s="1"/>
  <c r="J60" i="11"/>
  <c r="K60" i="11" s="1"/>
  <c r="J74" i="11"/>
  <c r="K74" i="11" s="1"/>
  <c r="J90" i="11"/>
  <c r="K90" i="11" s="1"/>
  <c r="J87" i="11"/>
  <c r="K87" i="11" s="1"/>
  <c r="J143" i="11"/>
  <c r="K143" i="11" s="1"/>
  <c r="J65" i="11"/>
  <c r="K65" i="11" s="1"/>
  <c r="J63" i="11"/>
  <c r="K63" i="11" s="1"/>
  <c r="J69" i="11"/>
  <c r="K69" i="11" s="1"/>
  <c r="J68" i="11"/>
  <c r="K68" i="11" s="1"/>
  <c r="J70" i="11"/>
  <c r="K70" i="11" s="1"/>
  <c r="J66" i="11"/>
  <c r="K66" i="11" s="1"/>
  <c r="J73" i="11"/>
  <c r="K73" i="11" s="1"/>
  <c r="J72" i="11"/>
  <c r="K72" i="11" s="1"/>
  <c r="J77" i="11"/>
  <c r="K77" i="11" s="1"/>
  <c r="J76" i="11"/>
  <c r="K76" i="11" s="1"/>
  <c r="J197" i="11"/>
  <c r="K197" i="11" s="1"/>
  <c r="J198" i="11"/>
  <c r="K198" i="11" s="1"/>
  <c r="J130" i="11"/>
  <c r="J91" i="11"/>
  <c r="K91" i="11" s="1"/>
  <c r="J45" i="11"/>
  <c r="K45" i="11" s="1"/>
  <c r="J46" i="11"/>
  <c r="K46" i="11" s="1"/>
  <c r="J7" i="11"/>
  <c r="K7" i="11" s="1"/>
  <c r="J16" i="11"/>
  <c r="K16" i="11" s="1"/>
  <c r="J19" i="11"/>
  <c r="K19" i="11" s="1"/>
  <c r="J23" i="11"/>
  <c r="K23" i="11" s="1"/>
  <c r="J31" i="11"/>
  <c r="K31" i="11" s="1"/>
  <c r="J28" i="11"/>
  <c r="K28" i="11" s="1"/>
  <c r="J25" i="11"/>
  <c r="K25" i="11" s="1"/>
  <c r="J122" i="11"/>
  <c r="K122" i="11" s="1"/>
  <c r="J124" i="11"/>
  <c r="K124" i="11" s="1"/>
  <c r="J120" i="11"/>
  <c r="K120" i="11" s="1"/>
  <c r="J141" i="11"/>
  <c r="K141" i="11" s="1"/>
  <c r="C200" i="11"/>
  <c r="C195" i="11" s="1"/>
  <c r="D200" i="11"/>
  <c r="D195" i="11" s="1"/>
  <c r="E200" i="11"/>
  <c r="E195" i="11" s="1"/>
  <c r="F200" i="11"/>
  <c r="F195" i="11" s="1"/>
  <c r="G200" i="11"/>
  <c r="H200" i="11"/>
  <c r="I200" i="11"/>
  <c r="L200" i="11"/>
  <c r="B200" i="11"/>
  <c r="B195" i="11" s="1"/>
  <c r="C153" i="11"/>
  <c r="D153" i="11"/>
  <c r="E153" i="11"/>
  <c r="F153" i="11"/>
  <c r="G153" i="11"/>
  <c r="H153" i="11"/>
  <c r="I153" i="11"/>
  <c r="I149" i="11" s="1"/>
  <c r="L153" i="11"/>
  <c r="B153" i="11"/>
  <c r="B149" i="11" s="1"/>
  <c r="J196" i="11"/>
  <c r="K196" i="11" s="1"/>
  <c r="C188" i="11"/>
  <c r="C178" i="11" s="1"/>
  <c r="D188" i="11"/>
  <c r="D178" i="11" s="1"/>
  <c r="E188" i="11"/>
  <c r="E178" i="11" s="1"/>
  <c r="F188" i="11"/>
  <c r="F178" i="11" s="1"/>
  <c r="G188" i="11"/>
  <c r="H188" i="11"/>
  <c r="I188" i="11"/>
  <c r="B188" i="11"/>
  <c r="B178" i="11" s="1"/>
  <c r="J182" i="11"/>
  <c r="K182" i="11" s="1"/>
  <c r="J184" i="11"/>
  <c r="K184" i="11" s="1"/>
  <c r="J183" i="11"/>
  <c r="K183" i="11" s="1"/>
  <c r="J179" i="11"/>
  <c r="K179" i="11" s="1"/>
  <c r="J187" i="11"/>
  <c r="K187" i="11" s="1"/>
  <c r="J180" i="11"/>
  <c r="K180" i="11" s="1"/>
  <c r="J150" i="11"/>
  <c r="K150" i="11" s="1"/>
  <c r="J121" i="11"/>
  <c r="K121" i="11" s="1"/>
  <c r="J123" i="11"/>
  <c r="K123" i="11" s="1"/>
  <c r="J110" i="11"/>
  <c r="K110" i="11" s="1"/>
  <c r="J114" i="11"/>
  <c r="K114" i="11" s="1"/>
  <c r="J115" i="11"/>
  <c r="K115" i="11" s="1"/>
  <c r="J112" i="11"/>
  <c r="J107" i="11"/>
  <c r="K107" i="11" s="1"/>
  <c r="J108" i="11"/>
  <c r="K108" i="11" s="1"/>
  <c r="J100" i="11"/>
  <c r="K100" i="11" s="1"/>
  <c r="J102" i="11"/>
  <c r="K102" i="11" s="1"/>
  <c r="J106" i="11"/>
  <c r="K106" i="11" s="1"/>
  <c r="J103" i="11"/>
  <c r="K103" i="11" s="1"/>
  <c r="J105" i="11"/>
  <c r="K105" i="11" s="1"/>
  <c r="J104" i="11"/>
  <c r="K104" i="11" s="1"/>
  <c r="J99" i="11"/>
  <c r="K99" i="11" s="1"/>
  <c r="J113" i="11"/>
  <c r="K113" i="11" s="1"/>
  <c r="J88" i="11"/>
  <c r="K88" i="11" s="1"/>
  <c r="J89" i="11"/>
  <c r="K89" i="11" s="1"/>
  <c r="J61" i="11"/>
  <c r="K61" i="11" s="1"/>
  <c r="J82" i="11"/>
  <c r="K82" i="11" s="1"/>
  <c r="J80" i="11"/>
  <c r="K80" i="11" s="1"/>
  <c r="J81" i="11"/>
  <c r="K81" i="11" s="1"/>
  <c r="J62" i="11"/>
  <c r="K62" i="11" s="1"/>
  <c r="J83" i="11"/>
  <c r="K83" i="11" s="1"/>
  <c r="J85" i="11"/>
  <c r="K85" i="11" s="1"/>
  <c r="J86" i="11"/>
  <c r="K86" i="11" s="1"/>
  <c r="J64" i="11"/>
  <c r="K64" i="11" s="1"/>
  <c r="J79" i="11"/>
  <c r="K79" i="11" s="1"/>
  <c r="K188" i="11" l="1"/>
  <c r="J188" i="11"/>
  <c r="K112" i="11"/>
  <c r="I56" i="11"/>
  <c r="I39" i="11" s="1"/>
  <c r="C165" i="11"/>
  <c r="D165" i="11"/>
  <c r="D155" i="11" s="1"/>
  <c r="E165" i="11"/>
  <c r="E155" i="11" s="1"/>
  <c r="F165" i="11"/>
  <c r="F155" i="11" s="1"/>
  <c r="G165" i="11"/>
  <c r="G155" i="11" s="1"/>
  <c r="H165" i="11"/>
  <c r="I165" i="11"/>
  <c r="I155" i="11" s="1"/>
  <c r="J41" i="11"/>
  <c r="K41" i="11" s="1"/>
  <c r="E147" i="11"/>
  <c r="E136" i="11" s="1"/>
  <c r="C147" i="11"/>
  <c r="C136" i="11" s="1"/>
  <c r="D147" i="11"/>
  <c r="D136" i="11" s="1"/>
  <c r="F147" i="11"/>
  <c r="F136" i="11" s="1"/>
  <c r="G147" i="11"/>
  <c r="G136" i="11" s="1"/>
  <c r="H147" i="11"/>
  <c r="H136" i="11" s="1"/>
  <c r="I147" i="11"/>
  <c r="I136" i="11" s="1"/>
  <c r="J157" i="11"/>
  <c r="K157" i="11" s="1"/>
  <c r="J33" i="11"/>
  <c r="K33" i="11" s="1"/>
  <c r="J14" i="11"/>
  <c r="K14" i="11" s="1"/>
  <c r="J158" i="11"/>
  <c r="K158" i="11" s="1"/>
  <c r="J163" i="11"/>
  <c r="K163" i="11" s="1"/>
  <c r="J8" i="11"/>
  <c r="K8" i="11" s="1"/>
  <c r="J21" i="11"/>
  <c r="K21" i="11" s="1"/>
  <c r="J12" i="11"/>
  <c r="K12" i="11" s="1"/>
  <c r="J15" i="11"/>
  <c r="K15" i="11" s="1"/>
  <c r="J17" i="11"/>
  <c r="K17" i="11" s="1"/>
  <c r="J26" i="11"/>
  <c r="K26" i="11" s="1"/>
  <c r="J18" i="11"/>
  <c r="K18" i="11" s="1"/>
  <c r="J29" i="11"/>
  <c r="K29" i="11" s="1"/>
  <c r="J24" i="11"/>
  <c r="K24" i="11" s="1"/>
  <c r="G195" i="11"/>
  <c r="H195" i="11"/>
  <c r="I195" i="11"/>
  <c r="J162" i="11"/>
  <c r="K162" i="11" s="1"/>
  <c r="G178" i="11"/>
  <c r="H178" i="11"/>
  <c r="I178" i="11"/>
  <c r="J52" i="11"/>
  <c r="K52" i="11" s="1"/>
  <c r="J43" i="11"/>
  <c r="K43" i="11" s="1"/>
  <c r="J48" i="11"/>
  <c r="K48" i="11" s="1"/>
  <c r="J47" i="11"/>
  <c r="K47" i="11" s="1"/>
  <c r="J53" i="11"/>
  <c r="K53" i="11" s="1"/>
  <c r="J50" i="11"/>
  <c r="K50" i="11" s="1"/>
  <c r="J44" i="11"/>
  <c r="K44" i="11" s="1"/>
  <c r="J49" i="11"/>
  <c r="K49" i="11" s="1"/>
  <c r="J40" i="11"/>
  <c r="K40" i="11" s="1"/>
  <c r="J54" i="11"/>
  <c r="K54" i="11" s="1"/>
  <c r="J42" i="11"/>
  <c r="K42" i="11" s="1"/>
  <c r="J22" i="11"/>
  <c r="K22" i="11" s="1"/>
  <c r="J20" i="11"/>
  <c r="K20" i="11" s="1"/>
  <c r="J13" i="11"/>
  <c r="K13" i="11" s="1"/>
  <c r="J35" i="11"/>
  <c r="K35" i="11" s="1"/>
  <c r="J27" i="11"/>
  <c r="K27" i="11" s="1"/>
  <c r="J11" i="11"/>
  <c r="K11" i="11" s="1"/>
  <c r="J144" i="11"/>
  <c r="K144" i="11" s="1"/>
  <c r="B95" i="11"/>
  <c r="B59" i="11" s="1"/>
  <c r="C95" i="11"/>
  <c r="C59" i="11" s="1"/>
  <c r="D95" i="11"/>
  <c r="D59" i="11" s="1"/>
  <c r="E95" i="11"/>
  <c r="E59" i="11" s="1"/>
  <c r="F95" i="11"/>
  <c r="F59" i="11" s="1"/>
  <c r="G95" i="11"/>
  <c r="G59" i="11" s="1"/>
  <c r="H95" i="11"/>
  <c r="H59" i="11" s="1"/>
  <c r="I95" i="11"/>
  <c r="I59" i="11" s="1"/>
  <c r="C171" i="11"/>
  <c r="C167" i="11" s="1"/>
  <c r="D171" i="11"/>
  <c r="D167" i="11" s="1"/>
  <c r="E171" i="11"/>
  <c r="E167" i="11" s="1"/>
  <c r="F171" i="11"/>
  <c r="F167" i="11" s="1"/>
  <c r="G171" i="11"/>
  <c r="G167" i="11" s="1"/>
  <c r="H171" i="11"/>
  <c r="H167" i="11" s="1"/>
  <c r="I171" i="11"/>
  <c r="I167" i="11" s="1"/>
  <c r="D149" i="11"/>
  <c r="E149" i="11"/>
  <c r="F149" i="11"/>
  <c r="G149" i="11"/>
  <c r="H149" i="11"/>
  <c r="C149" i="11"/>
  <c r="C134" i="11"/>
  <c r="C128" i="11" s="1"/>
  <c r="D134" i="11"/>
  <c r="D128" i="11" s="1"/>
  <c r="E134" i="11"/>
  <c r="E128" i="11" s="1"/>
  <c r="F134" i="11"/>
  <c r="G134" i="11"/>
  <c r="G128" i="11" s="1"/>
  <c r="H134" i="11"/>
  <c r="H128" i="11" s="1"/>
  <c r="I134" i="11"/>
  <c r="I128" i="11" s="1"/>
  <c r="C126" i="11"/>
  <c r="C119" i="11" s="1"/>
  <c r="D126" i="11"/>
  <c r="D119" i="11" s="1"/>
  <c r="E126" i="11"/>
  <c r="E119" i="11" s="1"/>
  <c r="F126" i="11"/>
  <c r="F119" i="11" s="1"/>
  <c r="G126" i="11"/>
  <c r="G119" i="11" s="1"/>
  <c r="H126" i="11"/>
  <c r="H119" i="11" s="1"/>
  <c r="I126" i="11"/>
  <c r="I119" i="11" s="1"/>
  <c r="C117" i="11"/>
  <c r="C98" i="11" s="1"/>
  <c r="D117" i="11"/>
  <c r="D98" i="11" s="1"/>
  <c r="E117" i="11"/>
  <c r="E98" i="11" s="1"/>
  <c r="F117" i="11"/>
  <c r="F98" i="11" s="1"/>
  <c r="G117" i="11"/>
  <c r="G98" i="11" s="1"/>
  <c r="H117" i="11"/>
  <c r="H98" i="11" s="1"/>
  <c r="I117" i="11"/>
  <c r="I98" i="11" s="1"/>
  <c r="J199" i="11"/>
  <c r="K199" i="11" s="1"/>
  <c r="D190" i="11"/>
  <c r="E190" i="11"/>
  <c r="F190" i="11"/>
  <c r="G190" i="11"/>
  <c r="H190" i="11"/>
  <c r="I190" i="11"/>
  <c r="C190" i="11"/>
  <c r="B190" i="11"/>
  <c r="D173" i="11"/>
  <c r="E173" i="11"/>
  <c r="F173" i="11"/>
  <c r="G173" i="11"/>
  <c r="H173" i="11"/>
  <c r="I173" i="11"/>
  <c r="C173" i="11"/>
  <c r="B173" i="11"/>
  <c r="B147" i="11"/>
  <c r="B136" i="11" s="1"/>
  <c r="B134" i="11"/>
  <c r="B128" i="11" s="1"/>
  <c r="B126" i="11"/>
  <c r="B119" i="11" s="1"/>
  <c r="J125" i="11"/>
  <c r="K125" i="11" s="1"/>
  <c r="B117" i="11"/>
  <c r="B98" i="11" s="1"/>
  <c r="C36" i="11"/>
  <c r="C6" i="11" s="1"/>
  <c r="D36" i="11"/>
  <c r="D6" i="11" s="1"/>
  <c r="E36" i="11"/>
  <c r="E6" i="11" s="1"/>
  <c r="F36" i="11"/>
  <c r="F6" i="11" s="1"/>
  <c r="G36" i="11"/>
  <c r="G6" i="11" s="1"/>
  <c r="H36" i="11"/>
  <c r="H6" i="11" s="1"/>
  <c r="I36" i="11"/>
  <c r="I6" i="11" s="1"/>
  <c r="B36" i="11"/>
  <c r="B6" i="11" s="1"/>
  <c r="B56" i="11"/>
  <c r="B39" i="11" s="1"/>
  <c r="C56" i="11"/>
  <c r="C39" i="11" s="1"/>
  <c r="D56" i="11"/>
  <c r="D39" i="11" s="1"/>
  <c r="E56" i="11"/>
  <c r="E39" i="11" s="1"/>
  <c r="F56" i="11"/>
  <c r="F39" i="11" s="1"/>
  <c r="G56" i="11"/>
  <c r="G39" i="11" s="1"/>
  <c r="H56" i="11"/>
  <c r="H39" i="11" s="1"/>
  <c r="J168" i="11"/>
  <c r="K168" i="11" s="1"/>
  <c r="J169" i="11"/>
  <c r="K169" i="11" s="1"/>
  <c r="J139" i="11"/>
  <c r="K139" i="11" s="1"/>
  <c r="J138" i="11"/>
  <c r="K138" i="11" s="1"/>
  <c r="J146" i="11"/>
  <c r="K146" i="11" s="1"/>
  <c r="J142" i="11"/>
  <c r="K142" i="11" s="1"/>
  <c r="J140" i="11"/>
  <c r="K140" i="11" s="1"/>
  <c r="J133" i="11"/>
  <c r="K133" i="11" s="1"/>
  <c r="J151" i="11"/>
  <c r="J193" i="11"/>
  <c r="K193" i="11" s="1"/>
  <c r="J192" i="11"/>
  <c r="K192" i="11" s="1"/>
  <c r="J191" i="11"/>
  <c r="K191" i="11" s="1"/>
  <c r="B171" i="11"/>
  <c r="B167" i="11" s="1"/>
  <c r="J175" i="11"/>
  <c r="K175" i="11" s="1"/>
  <c r="J174" i="11"/>
  <c r="K174" i="11" s="1"/>
  <c r="K178" i="11" l="1"/>
  <c r="K195" i="11"/>
  <c r="K59" i="11"/>
  <c r="K98" i="11"/>
  <c r="K119" i="11"/>
  <c r="K136" i="11"/>
  <c r="K39" i="11"/>
  <c r="K6" i="11"/>
  <c r="K167" i="11"/>
  <c r="K149" i="11"/>
  <c r="K173" i="11"/>
  <c r="K190" i="11"/>
  <c r="K200" i="11"/>
  <c r="K151" i="11"/>
  <c r="K153" i="11" s="1"/>
  <c r="J153" i="11"/>
  <c r="J200" i="11"/>
  <c r="J95" i="11"/>
  <c r="K134" i="11"/>
  <c r="K126" i="11"/>
  <c r="K56" i="11"/>
  <c r="K117" i="11"/>
  <c r="K171" i="11"/>
  <c r="K36" i="11"/>
  <c r="K147" i="11"/>
  <c r="J117" i="11"/>
  <c r="J126" i="11"/>
  <c r="J147" i="11"/>
  <c r="J134" i="11"/>
  <c r="J171" i="11"/>
  <c r="J56" i="11"/>
  <c r="J36" i="11"/>
  <c r="J165" i="11"/>
  <c r="K95" i="11" l="1"/>
  <c r="K165" i="11"/>
  <c r="H155" i="11"/>
  <c r="C155" i="11"/>
  <c r="B165" i="11"/>
  <c r="B155" i="11" s="1"/>
  <c r="K155" i="11" s="1"/>
</calcChain>
</file>

<file path=xl/sharedStrings.xml><?xml version="1.0" encoding="utf-8"?>
<sst xmlns="http://schemas.openxmlformats.org/spreadsheetml/2006/main" count="216" uniqueCount="146">
  <si>
    <t>Total</t>
  </si>
  <si>
    <t>Top 6 Avg</t>
  </si>
  <si>
    <t>Class Average</t>
  </si>
  <si>
    <t>Men's Freestyle</t>
  </si>
  <si>
    <t>Jamie Field</t>
  </si>
  <si>
    <t>Men's Traditional</t>
  </si>
  <si>
    <t>Women's Freestyle</t>
    <phoneticPr fontId="0" type="noConversion"/>
  </si>
  <si>
    <t>Women's Traditional</t>
  </si>
  <si>
    <t>Youth Traditional</t>
  </si>
  <si>
    <t>Cub General (M/F) (8-11)</t>
  </si>
  <si>
    <r>
      <t xml:space="preserve">Mini-Cub General (M/F) (7 </t>
    </r>
    <r>
      <rPr>
        <b/>
        <sz val="11"/>
        <color indexed="10"/>
        <rFont val="Calibri"/>
        <family val="2"/>
      </rPr>
      <t>↓</t>
    </r>
    <r>
      <rPr>
        <b/>
        <sz val="11"/>
        <color indexed="10"/>
        <rFont val="Arial"/>
        <family val="2"/>
      </rPr>
      <t xml:space="preserve"> )</t>
    </r>
  </si>
  <si>
    <t>Youth (Gen) (M/F) (12-14)</t>
  </si>
  <si>
    <t>Youth Unlimited</t>
  </si>
  <si>
    <t xml:space="preserve">Ave to date  </t>
  </si>
  <si>
    <t>Youth FreeStyle</t>
  </si>
  <si>
    <t xml:space="preserve">Cub General (M/F) (8-11) Traditional </t>
  </si>
  <si>
    <t xml:space="preserve">Men's 55+ </t>
  </si>
  <si>
    <t xml:space="preserve">Dale Reid </t>
  </si>
  <si>
    <t xml:space="preserve">Men's Unlimited / Limited </t>
  </si>
  <si>
    <t xml:space="preserve">Thad Fuller </t>
  </si>
  <si>
    <t xml:space="preserve">Joe Fuller </t>
  </si>
  <si>
    <t xml:space="preserve">Ken Gibson </t>
  </si>
  <si>
    <t xml:space="preserve">Carl Jackson </t>
  </si>
  <si>
    <t xml:space="preserve">Guy Harrison </t>
  </si>
  <si>
    <t xml:space="preserve">Gabe Torrez </t>
  </si>
  <si>
    <t xml:space="preserve">Doug Chrispin </t>
  </si>
  <si>
    <t>Kourosh Gorji</t>
  </si>
  <si>
    <t xml:space="preserve">Melanie Smith </t>
  </si>
  <si>
    <t xml:space="preserve">Women's Unlimited / Limited </t>
  </si>
  <si>
    <t xml:space="preserve">Maggie Rich </t>
  </si>
  <si>
    <t xml:space="preserve">Vanessa Smith </t>
  </si>
  <si>
    <t xml:space="preserve">Zane Rakes </t>
  </si>
  <si>
    <t>Kevin Patterson</t>
  </si>
  <si>
    <t xml:space="preserve">Chris Ochoa </t>
  </si>
  <si>
    <t>Jeremy Gameson</t>
  </si>
  <si>
    <t xml:space="preserve">John Spalliero </t>
  </si>
  <si>
    <t xml:space="preserve">John Anderson </t>
  </si>
  <si>
    <t xml:space="preserve">Victoria Corvin </t>
  </si>
  <si>
    <t xml:space="preserve">Cora Corvin </t>
  </si>
  <si>
    <t xml:space="preserve">WEEK </t>
  </si>
  <si>
    <t>Ian Lipke</t>
  </si>
  <si>
    <t xml:space="preserve">Steven Corvin </t>
  </si>
  <si>
    <t>Santino Spalliero</t>
  </si>
  <si>
    <t>Megan Lipke</t>
  </si>
  <si>
    <t>Jalen Bency</t>
  </si>
  <si>
    <t xml:space="preserve">Joe Gurule </t>
  </si>
  <si>
    <t>Nicole Cromwell</t>
  </si>
  <si>
    <t>Frank Smeenk</t>
  </si>
  <si>
    <t>Lukaez Cisek</t>
  </si>
  <si>
    <t xml:space="preserve">Thomas Staton </t>
  </si>
  <si>
    <t>Violet Smeenk</t>
  </si>
  <si>
    <t>Nathan Lipke</t>
  </si>
  <si>
    <t xml:space="preserve">Qualify </t>
  </si>
  <si>
    <t>Brandon Cromwell</t>
  </si>
  <si>
    <t xml:space="preserve">Daniel Bency </t>
  </si>
  <si>
    <t>Keith Sanpy</t>
  </si>
  <si>
    <t xml:space="preserve">Matt Vollmer </t>
  </si>
  <si>
    <t>Zack Metam</t>
  </si>
  <si>
    <t>Cody Mexicano</t>
  </si>
  <si>
    <t xml:space="preserve">Robert Gibson </t>
  </si>
  <si>
    <t>John Gibson</t>
  </si>
  <si>
    <t>Tim Hager</t>
  </si>
  <si>
    <t>Ron Grannis</t>
  </si>
  <si>
    <t xml:space="preserve">Isaiah Gurule </t>
  </si>
  <si>
    <t>Shane Henson</t>
  </si>
  <si>
    <t>Derrick Fincher</t>
  </si>
  <si>
    <t>Cruz</t>
  </si>
  <si>
    <t>Israel Gutierrez</t>
  </si>
  <si>
    <t xml:space="preserve">Emrly Statuim </t>
  </si>
  <si>
    <t xml:space="preserve">Onecino Romero </t>
  </si>
  <si>
    <t xml:space="preserve">Nikko Baca </t>
  </si>
  <si>
    <t>Layne Rodgers</t>
  </si>
  <si>
    <t>Ken Rose</t>
  </si>
  <si>
    <t>Bill Cowan</t>
  </si>
  <si>
    <t>John Spalliero JR</t>
  </si>
  <si>
    <t xml:space="preserve">Robert Spalliero </t>
  </si>
  <si>
    <t>Mary Sanchez</t>
  </si>
  <si>
    <t>Krista Bency</t>
  </si>
  <si>
    <t xml:space="preserve">Payton Gibson </t>
  </si>
  <si>
    <t>Carson Rose</t>
  </si>
  <si>
    <t xml:space="preserve">Brave Tidmore </t>
  </si>
  <si>
    <t>Xavier Ortega</t>
  </si>
  <si>
    <t>Truman Rose</t>
  </si>
  <si>
    <t>Leila Bency</t>
  </si>
  <si>
    <t xml:space="preserve">2024 SCBA Summer League Scores   </t>
  </si>
  <si>
    <t>6.13</t>
  </si>
  <si>
    <t>6.20</t>
  </si>
  <si>
    <t>6.27</t>
  </si>
  <si>
    <t>7.11</t>
  </si>
  <si>
    <t>7.18</t>
  </si>
  <si>
    <t>7.25</t>
  </si>
  <si>
    <t>8.1</t>
  </si>
  <si>
    <t>8.8</t>
  </si>
  <si>
    <t>Ben Lipke</t>
  </si>
  <si>
    <t>Dan Lowry</t>
  </si>
  <si>
    <t>John Polkovitz</t>
  </si>
  <si>
    <t>Cameron Padilla</t>
  </si>
  <si>
    <t xml:space="preserve">Aaron Hunke </t>
  </si>
  <si>
    <t>Chis Montoya</t>
  </si>
  <si>
    <t xml:space="preserve">Chris Myers </t>
  </si>
  <si>
    <t>Frank Montoya</t>
  </si>
  <si>
    <t>Jason Thomas</t>
  </si>
  <si>
    <t>Matt Clem</t>
  </si>
  <si>
    <t>Don Olivas</t>
  </si>
  <si>
    <t xml:space="preserve">Steven Gurule </t>
  </si>
  <si>
    <t>Eric Hager</t>
  </si>
  <si>
    <t xml:space="preserve">Marcos Montano </t>
  </si>
  <si>
    <t xml:space="preserve">AJ Stevens </t>
  </si>
  <si>
    <t xml:space="preserve">Jacobo Cordova </t>
  </si>
  <si>
    <t xml:space="preserve">Miles Kellywood </t>
  </si>
  <si>
    <t xml:space="preserve">Jeanie Gibson </t>
  </si>
  <si>
    <t xml:space="preserve">Marie Reid </t>
  </si>
  <si>
    <t>Shannon Rose</t>
  </si>
  <si>
    <t>Race Tidmore</t>
  </si>
  <si>
    <t xml:space="preserve">Canyon Tidmore </t>
  </si>
  <si>
    <t>Justin Archibeque</t>
  </si>
  <si>
    <t xml:space="preserve">Janessa Alderete </t>
  </si>
  <si>
    <t xml:space="preserve">Chuck Walsh </t>
  </si>
  <si>
    <t xml:space="preserve">Gabe Torrez (no Info) </t>
  </si>
  <si>
    <t xml:space="preserve">Joe Buckhorn </t>
  </si>
  <si>
    <t>Silver Ibarra</t>
  </si>
  <si>
    <t xml:space="preserve">Dennis Rieh </t>
  </si>
  <si>
    <t>Chyna Westwall</t>
  </si>
  <si>
    <t>Christine Ibarra</t>
  </si>
  <si>
    <t xml:space="preserve">Allison Westfall </t>
  </si>
  <si>
    <t>Cole Gibson (miss info)</t>
  </si>
  <si>
    <t>Sergio (miss Info)</t>
  </si>
  <si>
    <t>Lacy Gibson(miss Info)</t>
  </si>
  <si>
    <t>David Sanchez (Miss)</t>
  </si>
  <si>
    <t xml:space="preserve">Micah Hernandez (Miss)  </t>
  </si>
  <si>
    <t>Brent Barnes</t>
  </si>
  <si>
    <t>Alex Misenliner</t>
  </si>
  <si>
    <t xml:space="preserve">Charles Poole </t>
  </si>
  <si>
    <t>Ross Westfall</t>
  </si>
  <si>
    <t xml:space="preserve">Spalliero (Miss Info) </t>
  </si>
  <si>
    <t xml:space="preserve">John (Miss Info) </t>
  </si>
  <si>
    <t xml:space="preserve">Harleigh Gigson (Miss) </t>
  </si>
  <si>
    <t>Bobby Bragg</t>
  </si>
  <si>
    <t xml:space="preserve">Quentin Morrison </t>
  </si>
  <si>
    <t>Week 5 - 2024</t>
  </si>
  <si>
    <t xml:space="preserve">Elias Alderete (miss Info) </t>
  </si>
  <si>
    <t>Kelly Westfall</t>
  </si>
  <si>
    <t xml:space="preserve">Dominic Lucero </t>
  </si>
  <si>
    <t xml:space="preserve">Michael Leeps </t>
  </si>
  <si>
    <t xml:space="preserve">Toonie Hista </t>
  </si>
  <si>
    <t xml:space="preserve">Renee Spalliero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</si>
</sst>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0"/>
      <name val="Arial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1"/>
      <color theme="1"/>
      <name val="Arial"/>
      <family val="2"/>
    </font>
    <font>
      <b/>
      <sz val="10"/>
      <color indexed="12"/>
      <name val="Arial"/>
      <family val="2"/>
    </font>
    <font>
      <b/>
      <sz val="11"/>
      <color indexed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9"/>
      <color rgb="FFFF0000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0.5"/>
      <color indexed="10"/>
      <name val="Arial"/>
      <family val="2"/>
    </font>
    <font>
      <b/>
      <sz val="10.5"/>
      <color indexed="12"/>
      <name val="Arial"/>
      <family val="2"/>
    </font>
    <font>
      <b/>
      <sz val="18"/>
      <color rgb="FF7030A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i/>
      <sz val="10.5"/>
      <name val="Arial"/>
      <family val="2"/>
    </font>
    <font>
      <b/>
      <sz val="10"/>
      <color indexed="10"/>
      <name val="Arial"/>
      <family val="2"/>
    </font>
    <font>
      <b/>
      <sz val="11"/>
      <color rgb="FFFF0000"/>
      <name val="Arial"/>
      <family val="2"/>
    </font>
    <font>
      <b/>
      <i/>
      <sz val="20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.5"/>
      <color theme="1"/>
      <name val="Arial"/>
      <family val="2"/>
    </font>
    <font>
      <b/>
      <sz val="10"/>
      <color theme="0"/>
      <name val="Arial"/>
      <family val="2"/>
    </font>
    <font>
      <sz val="10.5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3" fillId="0" borderId="0" xfId="0" applyFont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2" fillId="4" borderId="17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10" fillId="4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0" fillId="5" borderId="17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1" fillId="7" borderId="0" xfId="0" applyNumberFormat="1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6" fillId="8" borderId="0" xfId="0" applyNumberFormat="1" applyFont="1" applyFill="1" applyAlignment="1">
      <alignment horizontal="center" vertical="center"/>
    </xf>
    <xf numFmtId="164" fontId="6" fillId="6" borderId="0" xfId="0" applyNumberFormat="1" applyFont="1" applyFill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164" fontId="1" fillId="8" borderId="0" xfId="0" applyNumberFormat="1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quotePrefix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0" fillId="0" borderId="13" xfId="0" applyNumberFormat="1" applyFont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3" xfId="0" quotePrefix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4" fillId="4" borderId="18" xfId="0" applyFont="1" applyFill="1" applyBorder="1" applyAlignment="1">
      <alignment horizontal="left" vertical="center"/>
    </xf>
    <xf numFmtId="0" fontId="14" fillId="4" borderId="15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64" fontId="17" fillId="3" borderId="24" xfId="0" applyNumberFormat="1" applyFont="1" applyFill="1" applyBorder="1" applyAlignment="1">
      <alignment horizontal="center" vertical="center"/>
    </xf>
    <xf numFmtId="49" fontId="21" fillId="7" borderId="2" xfId="0" applyNumberFormat="1" applyFont="1" applyFill="1" applyBorder="1" applyAlignment="1">
      <alignment horizontal="center" vertical="center"/>
    </xf>
    <xf numFmtId="49" fontId="21" fillId="6" borderId="23" xfId="0" applyNumberFormat="1" applyFont="1" applyFill="1" applyBorder="1" applyAlignment="1">
      <alignment horizontal="center" vertical="center"/>
    </xf>
    <xf numFmtId="49" fontId="21" fillId="7" borderId="23" xfId="0" applyNumberFormat="1" applyFont="1" applyFill="1" applyBorder="1" applyAlignment="1">
      <alignment horizontal="center" vertical="center"/>
    </xf>
    <xf numFmtId="49" fontId="21" fillId="6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7" fillId="0" borderId="12" xfId="0" applyFont="1" applyBorder="1" applyAlignment="1">
      <alignment horizontal="center" vertical="center"/>
    </xf>
    <xf numFmtId="0" fontId="23" fillId="6" borderId="31" xfId="0" applyFont="1" applyFill="1" applyBorder="1" applyAlignment="1">
      <alignment horizontal="center" vertical="center"/>
    </xf>
    <xf numFmtId="0" fontId="23" fillId="6" borderId="32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64" fontId="24" fillId="0" borderId="22" xfId="0" applyNumberFormat="1" applyFont="1" applyBorder="1" applyAlignment="1">
      <alignment horizontal="center" vertical="center"/>
    </xf>
    <xf numFmtId="164" fontId="24" fillId="0" borderId="10" xfId="0" quotePrefix="1" applyNumberFormat="1" applyFont="1" applyBorder="1" applyAlignment="1">
      <alignment horizontal="center" vertical="center"/>
    </xf>
    <xf numFmtId="164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164" fontId="24" fillId="0" borderId="8" xfId="0" quotePrefix="1" applyNumberFormat="1" applyFont="1" applyBorder="1" applyAlignment="1">
      <alignment horizontal="center" vertical="center"/>
    </xf>
    <xf numFmtId="0" fontId="23" fillId="6" borderId="33" xfId="0" applyFont="1" applyFill="1" applyBorder="1" applyAlignment="1">
      <alignment horizontal="center" vertical="center"/>
    </xf>
    <xf numFmtId="164" fontId="24" fillId="0" borderId="8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0" xfId="0" quotePrefix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21" fillId="0" borderId="22" xfId="0" applyNumberFormat="1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64" fontId="29" fillId="0" borderId="13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27" fillId="0" borderId="13" xfId="0" applyNumberFormat="1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3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164" fontId="20" fillId="0" borderId="36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41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FC5D-E97D-4165-94B1-AD78AC427068}">
  <dimension ref="A1:L269"/>
  <sheetViews>
    <sheetView tabSelected="1" zoomScaleNormal="100" workbookViewId="0">
      <selection activeCell="A196" sqref="A196:K199"/>
    </sheetView>
  </sheetViews>
  <sheetFormatPr defaultColWidth="22.85546875" defaultRowHeight="12.75" customHeight="1" x14ac:dyDescent="0.2"/>
  <cols>
    <col min="1" max="1" width="23.28515625" style="31" customWidth="1"/>
    <col min="2" max="9" width="6.5703125" style="4" customWidth="1"/>
    <col min="10" max="10" width="6.5703125" style="14" customWidth="1"/>
    <col min="11" max="11" width="8" style="29" customWidth="1"/>
    <col min="12" max="12" width="10.5703125" style="20" customWidth="1"/>
    <col min="13" max="16384" width="22.85546875" style="3"/>
  </cols>
  <sheetData>
    <row r="1" spans="1:12" ht="21.75" customHeight="1" x14ac:dyDescent="0.2">
      <c r="A1" s="135" t="s">
        <v>139</v>
      </c>
    </row>
    <row r="2" spans="1:12" ht="21" customHeight="1" x14ac:dyDescent="0.2">
      <c r="A2" s="147" t="s">
        <v>84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s="1" customFormat="1" ht="11.25" customHeight="1" thickBot="1" x14ac:dyDescent="0.25">
      <c r="A3" s="94" t="s">
        <v>39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4"/>
      <c r="K3" s="21"/>
      <c r="L3" s="14"/>
    </row>
    <row r="4" spans="1:12" s="13" customFormat="1" ht="11.25" customHeight="1" thickBot="1" x14ac:dyDescent="0.25">
      <c r="A4" s="30"/>
      <c r="B4" s="90" t="s">
        <v>85</v>
      </c>
      <c r="C4" s="91" t="s">
        <v>86</v>
      </c>
      <c r="D4" s="92" t="s">
        <v>87</v>
      </c>
      <c r="E4" s="91" t="s">
        <v>88</v>
      </c>
      <c r="F4" s="92" t="s">
        <v>89</v>
      </c>
      <c r="G4" s="91" t="s">
        <v>90</v>
      </c>
      <c r="H4" s="92" t="s">
        <v>91</v>
      </c>
      <c r="I4" s="93" t="s">
        <v>92</v>
      </c>
      <c r="J4" s="14" t="s">
        <v>0</v>
      </c>
      <c r="K4" s="21"/>
      <c r="L4" s="14" t="s">
        <v>1</v>
      </c>
    </row>
    <row r="5" spans="1:12" ht="20.25" customHeight="1" x14ac:dyDescent="0.2">
      <c r="A5" s="65" t="s">
        <v>3</v>
      </c>
      <c r="B5" s="5"/>
      <c r="C5" s="5"/>
      <c r="D5" s="5"/>
      <c r="E5" s="5"/>
      <c r="F5" s="5"/>
      <c r="G5" s="5"/>
      <c r="H5" s="5"/>
      <c r="I5" s="5"/>
      <c r="J5" s="22" t="s">
        <v>0</v>
      </c>
      <c r="K5" s="32" t="s">
        <v>13</v>
      </c>
      <c r="L5" s="96" t="s">
        <v>1</v>
      </c>
    </row>
    <row r="6" spans="1:12" ht="14.25" customHeight="1" thickBot="1" x14ac:dyDescent="0.25">
      <c r="A6" s="66" t="s">
        <v>2</v>
      </c>
      <c r="B6" s="36">
        <f>B36/13</f>
        <v>215.84615384615384</v>
      </c>
      <c r="C6" s="37">
        <f>C36/13</f>
        <v>233.61538461538461</v>
      </c>
      <c r="D6" s="36">
        <f>D36/14</f>
        <v>274.14285714285717</v>
      </c>
      <c r="E6" s="37">
        <f>E36/16</f>
        <v>244.0625</v>
      </c>
      <c r="F6" s="36">
        <f>F36/13</f>
        <v>252.15384615384616</v>
      </c>
      <c r="G6" s="37">
        <f>G36/15</f>
        <v>0</v>
      </c>
      <c r="H6" s="36">
        <f>H36/7</f>
        <v>0</v>
      </c>
      <c r="I6" s="37">
        <f>I36/7</f>
        <v>0</v>
      </c>
      <c r="J6" s="23"/>
      <c r="K6" s="36">
        <f>SUM(B6:J6)/5</f>
        <v>243.96414835164836</v>
      </c>
      <c r="L6" s="97" t="s">
        <v>52</v>
      </c>
    </row>
    <row r="7" spans="1:12" ht="15" customHeight="1" x14ac:dyDescent="0.2">
      <c r="A7" s="143" t="s">
        <v>126</v>
      </c>
      <c r="B7" s="34"/>
      <c r="C7" s="34"/>
      <c r="D7" s="34">
        <v>314</v>
      </c>
      <c r="E7" s="34">
        <v>310</v>
      </c>
      <c r="F7" s="34"/>
      <c r="G7" s="34"/>
      <c r="H7" s="34"/>
      <c r="I7" s="34"/>
      <c r="J7" s="52">
        <f>SUM(B7:I7)</f>
        <v>624</v>
      </c>
      <c r="K7" s="53">
        <f>J7/2</f>
        <v>312</v>
      </c>
      <c r="L7" s="108"/>
    </row>
    <row r="8" spans="1:12" ht="15" customHeight="1" x14ac:dyDescent="0.2">
      <c r="A8" s="67" t="s">
        <v>33</v>
      </c>
      <c r="B8" s="34">
        <v>280</v>
      </c>
      <c r="C8" s="34"/>
      <c r="D8" s="34"/>
      <c r="E8" s="34"/>
      <c r="F8" s="34"/>
      <c r="G8" s="34"/>
      <c r="H8" s="34"/>
      <c r="I8" s="34"/>
      <c r="J8" s="52">
        <f>SUM(B8:I8)</f>
        <v>280</v>
      </c>
      <c r="K8" s="53">
        <f>J8/1</f>
        <v>280</v>
      </c>
      <c r="L8" s="110"/>
    </row>
    <row r="9" spans="1:12" ht="15" customHeight="1" x14ac:dyDescent="0.2">
      <c r="A9" s="143" t="s">
        <v>125</v>
      </c>
      <c r="B9" s="34"/>
      <c r="C9" s="34"/>
      <c r="D9" s="34"/>
      <c r="E9" s="34">
        <v>279</v>
      </c>
      <c r="F9" s="34"/>
      <c r="G9" s="34"/>
      <c r="H9" s="34"/>
      <c r="I9" s="34"/>
      <c r="J9" s="52">
        <f>SUM(B9:I9)</f>
        <v>279</v>
      </c>
      <c r="K9" s="53">
        <f>J9/1</f>
        <v>279</v>
      </c>
      <c r="L9" s="109"/>
    </row>
    <row r="10" spans="1:12" ht="15" customHeight="1" x14ac:dyDescent="0.2">
      <c r="A10" s="67" t="s">
        <v>120</v>
      </c>
      <c r="B10" s="7"/>
      <c r="C10" s="7"/>
      <c r="D10" s="152">
        <v>258</v>
      </c>
      <c r="E10" s="7">
        <v>289</v>
      </c>
      <c r="F10" s="7">
        <v>287</v>
      </c>
      <c r="G10" s="34"/>
      <c r="H10" s="34"/>
      <c r="I10" s="34"/>
      <c r="J10" s="52">
        <f>SUM(B10:I10)</f>
        <v>834</v>
      </c>
      <c r="K10" s="53">
        <f>J10/3</f>
        <v>278</v>
      </c>
      <c r="L10" s="109"/>
    </row>
    <row r="11" spans="1:12" ht="15" customHeight="1" x14ac:dyDescent="0.2">
      <c r="A11" s="67" t="s">
        <v>93</v>
      </c>
      <c r="B11" s="34"/>
      <c r="C11" s="34">
        <v>255</v>
      </c>
      <c r="D11" s="34">
        <v>308</v>
      </c>
      <c r="E11" s="34">
        <v>264</v>
      </c>
      <c r="F11" s="34">
        <v>278</v>
      </c>
      <c r="G11" s="34"/>
      <c r="H11" s="34"/>
      <c r="I11" s="34"/>
      <c r="J11" s="52">
        <f>SUM(B11:I11)</f>
        <v>1105</v>
      </c>
      <c r="K11" s="53">
        <f>J11/4</f>
        <v>276.25</v>
      </c>
      <c r="L11" s="109"/>
    </row>
    <row r="12" spans="1:12" ht="15" customHeight="1" x14ac:dyDescent="0.2">
      <c r="A12" s="67" t="s">
        <v>47</v>
      </c>
      <c r="B12" s="34">
        <v>258</v>
      </c>
      <c r="C12" s="34"/>
      <c r="D12" s="34">
        <v>283</v>
      </c>
      <c r="E12" s="34">
        <v>275</v>
      </c>
      <c r="F12" s="34">
        <v>279</v>
      </c>
      <c r="G12" s="34"/>
      <c r="H12" s="34"/>
      <c r="I12" s="34"/>
      <c r="J12" s="52">
        <f>SUM(B12:I12)</f>
        <v>1095</v>
      </c>
      <c r="K12" s="53">
        <f>J12/4</f>
        <v>273.75</v>
      </c>
      <c r="L12" s="111"/>
    </row>
    <row r="13" spans="1:12" ht="15" customHeight="1" x14ac:dyDescent="0.2">
      <c r="A13" s="67" t="s">
        <v>98</v>
      </c>
      <c r="B13" s="34"/>
      <c r="C13" s="34">
        <v>272</v>
      </c>
      <c r="D13" s="34"/>
      <c r="E13" s="34"/>
      <c r="F13" s="34"/>
      <c r="G13" s="34"/>
      <c r="H13" s="34"/>
      <c r="I13" s="34"/>
      <c r="J13" s="52">
        <f>SUM(B13:I13)</f>
        <v>272</v>
      </c>
      <c r="K13" s="53">
        <f>J13/1</f>
        <v>272</v>
      </c>
      <c r="L13" s="109"/>
    </row>
    <row r="14" spans="1:12" ht="15" customHeight="1" x14ac:dyDescent="0.2">
      <c r="A14" s="67" t="s">
        <v>51</v>
      </c>
      <c r="B14" s="34">
        <v>247</v>
      </c>
      <c r="C14" s="34"/>
      <c r="D14" s="34"/>
      <c r="E14" s="34"/>
      <c r="F14" s="34">
        <v>275</v>
      </c>
      <c r="G14" s="34"/>
      <c r="H14" s="34"/>
      <c r="I14" s="34"/>
      <c r="J14" s="52">
        <f>SUM(B14:I14)</f>
        <v>522</v>
      </c>
      <c r="K14" s="53">
        <f>J14/2</f>
        <v>261</v>
      </c>
      <c r="L14" s="109"/>
    </row>
    <row r="15" spans="1:12" ht="15" customHeight="1" x14ac:dyDescent="0.2">
      <c r="A15" s="67" t="s">
        <v>60</v>
      </c>
      <c r="B15" s="34">
        <v>254</v>
      </c>
      <c r="C15" s="34">
        <v>265</v>
      </c>
      <c r="D15" s="34">
        <v>259</v>
      </c>
      <c r="E15" s="34">
        <v>236</v>
      </c>
      <c r="F15" s="34">
        <v>253</v>
      </c>
      <c r="G15" s="34"/>
      <c r="H15" s="34"/>
      <c r="I15" s="34"/>
      <c r="J15" s="52">
        <f>SUM(B15:I15)</f>
        <v>1267</v>
      </c>
      <c r="K15" s="53">
        <f>J15/5</f>
        <v>253.4</v>
      </c>
      <c r="L15" s="109"/>
    </row>
    <row r="16" spans="1:12" ht="15" customHeight="1" x14ac:dyDescent="0.2">
      <c r="A16" s="67" t="s">
        <v>99</v>
      </c>
      <c r="B16" s="34"/>
      <c r="C16" s="34">
        <v>244</v>
      </c>
      <c r="D16" s="34"/>
      <c r="E16" s="34">
        <v>262</v>
      </c>
      <c r="F16" s="34"/>
      <c r="G16" s="34"/>
      <c r="H16" s="34"/>
      <c r="I16" s="34"/>
      <c r="J16" s="52">
        <f>SUM(B16:I16)</f>
        <v>506</v>
      </c>
      <c r="K16" s="53">
        <f>J16/2</f>
        <v>253</v>
      </c>
      <c r="L16" s="110"/>
    </row>
    <row r="17" spans="1:12" ht="15" customHeight="1" x14ac:dyDescent="0.2">
      <c r="A17" s="67" t="s">
        <v>40</v>
      </c>
      <c r="B17" s="75">
        <v>233</v>
      </c>
      <c r="C17" s="34">
        <v>231</v>
      </c>
      <c r="D17" s="34">
        <v>278</v>
      </c>
      <c r="E17" s="34">
        <v>258</v>
      </c>
      <c r="F17" s="34">
        <v>240</v>
      </c>
      <c r="G17" s="34"/>
      <c r="H17" s="34"/>
      <c r="I17" s="34"/>
      <c r="J17" s="52">
        <f>SUM(B17:I17)</f>
        <v>1240</v>
      </c>
      <c r="K17" s="53">
        <f>J17/5</f>
        <v>248</v>
      </c>
      <c r="L17" s="109"/>
    </row>
    <row r="18" spans="1:12" ht="15" customHeight="1" x14ac:dyDescent="0.2">
      <c r="A18" s="67" t="s">
        <v>117</v>
      </c>
      <c r="B18" s="34"/>
      <c r="C18" s="34"/>
      <c r="D18" s="34">
        <v>245</v>
      </c>
      <c r="E18" s="34"/>
      <c r="F18" s="34">
        <v>244</v>
      </c>
      <c r="G18" s="34"/>
      <c r="H18" s="34"/>
      <c r="I18" s="34"/>
      <c r="J18" s="52">
        <f>SUM(B18:I18)</f>
        <v>489</v>
      </c>
      <c r="K18" s="53">
        <f>J18/2</f>
        <v>244.5</v>
      </c>
      <c r="L18" s="109"/>
    </row>
    <row r="19" spans="1:12" ht="15" customHeight="1" x14ac:dyDescent="0.2">
      <c r="A19" s="67" t="s">
        <v>94</v>
      </c>
      <c r="B19" s="34"/>
      <c r="C19" s="34">
        <v>239</v>
      </c>
      <c r="D19" s="34"/>
      <c r="E19" s="34"/>
      <c r="F19" s="34">
        <v>248</v>
      </c>
      <c r="G19" s="34"/>
      <c r="H19" s="34"/>
      <c r="I19" s="34"/>
      <c r="J19" s="52">
        <f>SUM(B19:I19)</f>
        <v>487</v>
      </c>
      <c r="K19" s="53">
        <f>J19/2</f>
        <v>243.5</v>
      </c>
      <c r="L19" s="109"/>
    </row>
    <row r="20" spans="1:12" ht="15" customHeight="1" x14ac:dyDescent="0.2">
      <c r="A20" s="67" t="s">
        <v>51</v>
      </c>
      <c r="B20" s="34"/>
      <c r="C20" s="34">
        <v>233</v>
      </c>
      <c r="D20" s="34">
        <v>255</v>
      </c>
      <c r="E20" s="34">
        <v>227</v>
      </c>
      <c r="F20" s="34"/>
      <c r="G20" s="34"/>
      <c r="H20" s="34"/>
      <c r="I20" s="34"/>
      <c r="J20" s="52">
        <f>SUM(B20:I20)</f>
        <v>715</v>
      </c>
      <c r="K20" s="53">
        <f>J20/3</f>
        <v>238.33333333333334</v>
      </c>
      <c r="L20" s="110"/>
    </row>
    <row r="21" spans="1:12" ht="15" customHeight="1" x14ac:dyDescent="0.2">
      <c r="A21" s="67" t="s">
        <v>24</v>
      </c>
      <c r="B21" s="34">
        <v>237</v>
      </c>
      <c r="C21" s="34"/>
      <c r="D21" s="34"/>
      <c r="E21" s="34"/>
      <c r="F21" s="34"/>
      <c r="G21" s="34"/>
      <c r="H21" s="34"/>
      <c r="I21" s="34"/>
      <c r="J21" s="52">
        <f>SUM(B21:I21)</f>
        <v>237</v>
      </c>
      <c r="K21" s="53">
        <f>J21/1</f>
        <v>237</v>
      </c>
      <c r="L21" s="109"/>
    </row>
    <row r="22" spans="1:12" ht="15" customHeight="1" x14ac:dyDescent="0.2">
      <c r="A22" s="67" t="s">
        <v>55</v>
      </c>
      <c r="B22" s="34">
        <v>237</v>
      </c>
      <c r="C22" s="34"/>
      <c r="D22" s="34"/>
      <c r="E22" s="34"/>
      <c r="F22" s="34"/>
      <c r="G22" s="34"/>
      <c r="H22" s="34"/>
      <c r="I22" s="34"/>
      <c r="J22" s="52">
        <f>SUM(B22:I22)</f>
        <v>237</v>
      </c>
      <c r="K22" s="53">
        <f>J22/1</f>
        <v>237</v>
      </c>
      <c r="L22" s="109"/>
    </row>
    <row r="23" spans="1:12" ht="15" customHeight="1" x14ac:dyDescent="0.2">
      <c r="A23" s="67" t="s">
        <v>95</v>
      </c>
      <c r="B23" s="34"/>
      <c r="C23" s="34">
        <v>235</v>
      </c>
      <c r="D23" s="34">
        <v>257</v>
      </c>
      <c r="E23" s="34"/>
      <c r="F23" s="34">
        <v>208</v>
      </c>
      <c r="G23" s="34"/>
      <c r="H23" s="34"/>
      <c r="I23" s="34"/>
      <c r="J23" s="52">
        <f>SUM(B23:I23)</f>
        <v>700</v>
      </c>
      <c r="K23" s="53">
        <f>J23/3</f>
        <v>233.33333333333334</v>
      </c>
      <c r="L23" s="109"/>
    </row>
    <row r="24" spans="1:12" ht="15" customHeight="1" x14ac:dyDescent="0.2">
      <c r="A24" s="67" t="s">
        <v>57</v>
      </c>
      <c r="B24" s="34">
        <v>230</v>
      </c>
      <c r="C24" s="34"/>
      <c r="D24" s="34"/>
      <c r="E24" s="34"/>
      <c r="F24" s="34"/>
      <c r="G24" s="34"/>
      <c r="H24" s="34"/>
      <c r="I24" s="34"/>
      <c r="J24" s="52">
        <f>SUM(B24:I24)</f>
        <v>230</v>
      </c>
      <c r="K24" s="53">
        <f>J24/1</f>
        <v>230</v>
      </c>
      <c r="L24" s="109"/>
    </row>
    <row r="25" spans="1:12" ht="15" customHeight="1" x14ac:dyDescent="0.2">
      <c r="A25" s="67" t="s">
        <v>67</v>
      </c>
      <c r="B25" s="34"/>
      <c r="C25" s="34">
        <v>179</v>
      </c>
      <c r="D25" s="34">
        <v>234</v>
      </c>
      <c r="E25" s="34">
        <v>240</v>
      </c>
      <c r="F25" s="34">
        <v>265</v>
      </c>
      <c r="G25" s="34"/>
      <c r="H25" s="34"/>
      <c r="I25" s="34"/>
      <c r="J25" s="52">
        <f>SUM(B25:I25)</f>
        <v>918</v>
      </c>
      <c r="K25" s="53">
        <f>J25/4</f>
        <v>229.5</v>
      </c>
      <c r="L25" s="109"/>
    </row>
    <row r="26" spans="1:12" ht="15" customHeight="1" x14ac:dyDescent="0.2">
      <c r="A26" s="67" t="s">
        <v>56</v>
      </c>
      <c r="B26" s="34">
        <v>226</v>
      </c>
      <c r="C26" s="34"/>
      <c r="D26" s="34"/>
      <c r="E26" s="34"/>
      <c r="F26" s="34"/>
      <c r="G26" s="34"/>
      <c r="H26" s="34"/>
      <c r="I26" s="34"/>
      <c r="J26" s="52">
        <f>SUM(B26:I26)</f>
        <v>226</v>
      </c>
      <c r="K26" s="53">
        <f>J26/1</f>
        <v>226</v>
      </c>
      <c r="L26" s="109"/>
    </row>
    <row r="27" spans="1:12" ht="15" customHeight="1" x14ac:dyDescent="0.2">
      <c r="A27" s="67" t="s">
        <v>137</v>
      </c>
      <c r="B27" s="34">
        <v>218</v>
      </c>
      <c r="C27" s="34">
        <v>241</v>
      </c>
      <c r="D27" s="34">
        <v>220</v>
      </c>
      <c r="E27" s="34">
        <v>199</v>
      </c>
      <c r="F27" s="34">
        <v>242</v>
      </c>
      <c r="G27" s="34"/>
      <c r="H27" s="34"/>
      <c r="I27" s="34"/>
      <c r="J27" s="52">
        <f>SUM(B27:I27)</f>
        <v>1120</v>
      </c>
      <c r="K27" s="53">
        <f>J27/5</f>
        <v>224</v>
      </c>
      <c r="L27" s="109"/>
    </row>
    <row r="28" spans="1:12" ht="15" customHeight="1" x14ac:dyDescent="0.2">
      <c r="A28" s="67" t="s">
        <v>97</v>
      </c>
      <c r="B28" s="34">
        <v>113</v>
      </c>
      <c r="C28" s="34">
        <v>241</v>
      </c>
      <c r="D28" s="34">
        <v>254</v>
      </c>
      <c r="E28" s="34">
        <v>240</v>
      </c>
      <c r="F28" s="34">
        <v>250</v>
      </c>
      <c r="G28" s="34"/>
      <c r="H28" s="34"/>
      <c r="I28" s="34"/>
      <c r="J28" s="52">
        <f>SUM(B28:I28)</f>
        <v>1098</v>
      </c>
      <c r="K28" s="53">
        <f>J28/5</f>
        <v>219.6</v>
      </c>
      <c r="L28" s="109"/>
    </row>
    <row r="29" spans="1:12" ht="15" customHeight="1" x14ac:dyDescent="0.2">
      <c r="A29" s="143" t="s">
        <v>140</v>
      </c>
      <c r="B29" s="34"/>
      <c r="C29" s="34"/>
      <c r="D29" s="7">
        <v>209</v>
      </c>
      <c r="E29" s="34"/>
      <c r="F29" s="34"/>
      <c r="G29" s="34"/>
      <c r="H29" s="34"/>
      <c r="I29" s="34"/>
      <c r="J29" s="52">
        <f>SUM(B29:I29)</f>
        <v>209</v>
      </c>
      <c r="K29" s="53">
        <f>J29/1</f>
        <v>209</v>
      </c>
      <c r="L29" s="109"/>
    </row>
    <row r="30" spans="1:12" ht="15" customHeight="1" x14ac:dyDescent="0.2">
      <c r="A30" s="67" t="s">
        <v>131</v>
      </c>
      <c r="B30" s="34"/>
      <c r="C30" s="34"/>
      <c r="D30" s="34"/>
      <c r="E30" s="34">
        <v>206</v>
      </c>
      <c r="F30" s="34"/>
      <c r="G30" s="34"/>
      <c r="H30" s="34"/>
      <c r="I30" s="34"/>
      <c r="J30" s="52">
        <f>SUM(B30:I30)</f>
        <v>206</v>
      </c>
      <c r="K30" s="53">
        <f>J30/1</f>
        <v>206</v>
      </c>
      <c r="L30" s="109"/>
    </row>
    <row r="31" spans="1:12" ht="15" customHeight="1" x14ac:dyDescent="0.2">
      <c r="A31" s="67" t="s">
        <v>96</v>
      </c>
      <c r="B31" s="34">
        <v>114</v>
      </c>
      <c r="C31" s="34">
        <v>237</v>
      </c>
      <c r="D31" s="34">
        <v>245</v>
      </c>
      <c r="E31" s="34">
        <v>223</v>
      </c>
      <c r="F31" s="34"/>
      <c r="G31" s="34"/>
      <c r="H31" s="34"/>
      <c r="I31" s="34"/>
      <c r="J31" s="52">
        <f>SUM(B31:I31)</f>
        <v>819</v>
      </c>
      <c r="K31" s="53">
        <f>J31/4</f>
        <v>204.75</v>
      </c>
      <c r="L31" s="109"/>
    </row>
    <row r="32" spans="1:12" ht="15" customHeight="1" x14ac:dyDescent="0.2">
      <c r="A32" s="67" t="s">
        <v>130</v>
      </c>
      <c r="B32" s="34"/>
      <c r="C32" s="34"/>
      <c r="D32" s="34"/>
      <c r="E32" s="34">
        <v>204</v>
      </c>
      <c r="F32" s="34"/>
      <c r="G32" s="34"/>
      <c r="H32" s="34"/>
      <c r="I32" s="34"/>
      <c r="J32" s="52">
        <f>SUM(B32:I32)</f>
        <v>204</v>
      </c>
      <c r="K32" s="53">
        <f>J32/1</f>
        <v>204</v>
      </c>
      <c r="L32" s="109"/>
    </row>
    <row r="33" spans="1:12" ht="15" customHeight="1" x14ac:dyDescent="0.2">
      <c r="A33" s="69" t="s">
        <v>59</v>
      </c>
      <c r="B33" s="88">
        <v>159</v>
      </c>
      <c r="C33" s="88">
        <v>165</v>
      </c>
      <c r="D33" s="88">
        <v>219</v>
      </c>
      <c r="E33" s="88">
        <v>193</v>
      </c>
      <c r="F33" s="88">
        <v>209</v>
      </c>
      <c r="G33" s="34"/>
      <c r="H33" s="34"/>
      <c r="I33" s="34"/>
      <c r="J33" s="52">
        <f>SUM(B33:I33)</f>
        <v>945</v>
      </c>
      <c r="K33" s="53">
        <f>J33/5</f>
        <v>189</v>
      </c>
      <c r="L33" s="109"/>
    </row>
    <row r="34" spans="1:12" ht="15" customHeight="1" x14ac:dyDescent="0.2">
      <c r="A34" s="67"/>
      <c r="B34" s="34"/>
      <c r="C34" s="34"/>
      <c r="D34" s="34"/>
      <c r="E34" s="34"/>
      <c r="F34" s="34"/>
      <c r="G34" s="34"/>
      <c r="H34" s="34"/>
      <c r="I34" s="34"/>
      <c r="J34" s="52">
        <f>SUM(B34:I34)</f>
        <v>0</v>
      </c>
      <c r="K34" s="107">
        <f>J34/1</f>
        <v>0</v>
      </c>
      <c r="L34" s="109"/>
    </row>
    <row r="35" spans="1:12" ht="13.5" customHeight="1" thickBot="1" x14ac:dyDescent="0.25">
      <c r="A35" s="67"/>
      <c r="B35" s="34"/>
      <c r="C35" s="34"/>
      <c r="D35" s="34"/>
      <c r="E35" s="34"/>
      <c r="F35" s="34"/>
      <c r="G35" s="34"/>
      <c r="H35" s="34"/>
      <c r="I35" s="34"/>
      <c r="J35" s="52">
        <f t="shared" ref="J35" si="0">SUM(B35:I35)</f>
        <v>0</v>
      </c>
      <c r="K35" s="107">
        <f>J35/1</f>
        <v>0</v>
      </c>
      <c r="L35" s="109"/>
    </row>
    <row r="36" spans="1:12" ht="7.5" customHeight="1" thickBot="1" x14ac:dyDescent="0.25">
      <c r="A36" s="70"/>
      <c r="B36" s="63">
        <f>SUM(B7:B35)</f>
        <v>2806</v>
      </c>
      <c r="C36" s="63">
        <f>SUM(C7:C35)</f>
        <v>3037</v>
      </c>
      <c r="D36" s="63">
        <f>SUM(D7:D35)</f>
        <v>3838</v>
      </c>
      <c r="E36" s="63">
        <f>SUM(E7:E35)</f>
        <v>3905</v>
      </c>
      <c r="F36" s="63">
        <f>SUM(F7:F35)</f>
        <v>3278</v>
      </c>
      <c r="G36" s="63">
        <f>SUM(G7:G35)</f>
        <v>0</v>
      </c>
      <c r="H36" s="63">
        <f>SUM(H7:H35)</f>
        <v>0</v>
      </c>
      <c r="I36" s="63">
        <f>SUM(I7:I35)</f>
        <v>0</v>
      </c>
      <c r="J36" s="63">
        <f>SUM(J7:J35)</f>
        <v>16864</v>
      </c>
      <c r="K36" s="63">
        <f>SUM(K7:K35)</f>
        <v>6561.916666666667</v>
      </c>
      <c r="L36" s="62"/>
    </row>
    <row r="37" spans="1:12" ht="5.25" customHeight="1" thickBot="1" x14ac:dyDescent="0.25">
      <c r="A37" s="68"/>
      <c r="H37" s="60"/>
      <c r="I37" s="60"/>
      <c r="J37" s="23"/>
      <c r="K37" s="61"/>
      <c r="L37" s="84"/>
    </row>
    <row r="38" spans="1:12" ht="20.45" customHeight="1" x14ac:dyDescent="0.2">
      <c r="A38" s="65" t="s">
        <v>16</v>
      </c>
      <c r="B38" s="5"/>
      <c r="C38" s="5"/>
      <c r="D38" s="5"/>
      <c r="E38" s="5"/>
      <c r="F38" s="5"/>
      <c r="G38" s="5"/>
      <c r="H38" s="5"/>
      <c r="I38" s="5"/>
      <c r="J38" s="22" t="s">
        <v>0</v>
      </c>
      <c r="K38" s="32" t="s">
        <v>13</v>
      </c>
      <c r="L38" s="96" t="s">
        <v>1</v>
      </c>
    </row>
    <row r="39" spans="1:12" ht="14.25" customHeight="1" thickBot="1" x14ac:dyDescent="0.25">
      <c r="A39" s="66" t="s">
        <v>2</v>
      </c>
      <c r="B39" s="41">
        <f>B56/9</f>
        <v>215.55555555555554</v>
      </c>
      <c r="C39" s="37">
        <f>C56/9</f>
        <v>233</v>
      </c>
      <c r="D39" s="41">
        <f>D56/6</f>
        <v>211.33333333333334</v>
      </c>
      <c r="E39" s="37">
        <f>E56/7</f>
        <v>218.85714285714286</v>
      </c>
      <c r="F39" s="41">
        <f>F56/7</f>
        <v>213.42857142857142</v>
      </c>
      <c r="G39" s="37">
        <f>G56/11</f>
        <v>0</v>
      </c>
      <c r="H39" s="41">
        <f>H56/12</f>
        <v>0</v>
      </c>
      <c r="I39" s="37">
        <f>I56/8</f>
        <v>0</v>
      </c>
      <c r="J39" s="23"/>
      <c r="K39" s="36">
        <f>SUM(B39:J39)/5</f>
        <v>218.43492063492062</v>
      </c>
      <c r="L39" s="97" t="s">
        <v>52</v>
      </c>
    </row>
    <row r="40" spans="1:12" ht="15" customHeight="1" x14ac:dyDescent="0.2">
      <c r="A40" s="113" t="s">
        <v>31</v>
      </c>
      <c r="B40" s="88">
        <v>274</v>
      </c>
      <c r="C40" s="88"/>
      <c r="D40" s="88"/>
      <c r="E40" s="88"/>
      <c r="F40" s="88"/>
      <c r="G40" s="88"/>
      <c r="H40" s="88"/>
      <c r="I40" s="88"/>
      <c r="J40" s="114">
        <f>SUM(B40:I40)</f>
        <v>274</v>
      </c>
      <c r="K40" s="53">
        <f>J40/1</f>
        <v>274</v>
      </c>
      <c r="L40" s="98"/>
    </row>
    <row r="41" spans="1:12" ht="15" customHeight="1" x14ac:dyDescent="0.2">
      <c r="A41" s="113" t="s">
        <v>22</v>
      </c>
      <c r="B41" s="88">
        <v>269</v>
      </c>
      <c r="C41" s="88">
        <v>273</v>
      </c>
      <c r="D41" s="88"/>
      <c r="E41" s="88">
        <v>271</v>
      </c>
      <c r="F41" s="88">
        <v>274</v>
      </c>
      <c r="G41" s="88"/>
      <c r="H41" s="88"/>
      <c r="I41" s="88"/>
      <c r="J41" s="114">
        <f>SUM(B41:I41)</f>
        <v>1087</v>
      </c>
      <c r="K41" s="53">
        <f>J41/4</f>
        <v>271.75</v>
      </c>
      <c r="L41" s="98"/>
    </row>
    <row r="42" spans="1:12" ht="15" customHeight="1" x14ac:dyDescent="0.2">
      <c r="A42" s="113" t="s">
        <v>62</v>
      </c>
      <c r="B42" s="88">
        <v>249</v>
      </c>
      <c r="C42" s="88">
        <v>244</v>
      </c>
      <c r="D42" s="88">
        <v>263</v>
      </c>
      <c r="E42" s="88">
        <v>249</v>
      </c>
      <c r="F42" s="88">
        <v>254</v>
      </c>
      <c r="G42" s="88"/>
      <c r="H42" s="88"/>
      <c r="I42" s="88"/>
      <c r="J42" s="114">
        <f>SUM(B42:I42)</f>
        <v>1259</v>
      </c>
      <c r="K42" s="53">
        <f>J42/5</f>
        <v>251.8</v>
      </c>
      <c r="L42" s="98"/>
    </row>
    <row r="43" spans="1:12" ht="15" customHeight="1" x14ac:dyDescent="0.2">
      <c r="A43" s="113" t="s">
        <v>23</v>
      </c>
      <c r="B43" s="88">
        <v>215</v>
      </c>
      <c r="C43" s="88">
        <v>242</v>
      </c>
      <c r="D43" s="88">
        <v>283</v>
      </c>
      <c r="E43" s="88">
        <v>270</v>
      </c>
      <c r="F43" s="88">
        <v>235</v>
      </c>
      <c r="G43" s="88"/>
      <c r="H43" s="88"/>
      <c r="I43" s="88"/>
      <c r="J43" s="114">
        <f>SUM(B43:I43)</f>
        <v>1245</v>
      </c>
      <c r="K43" s="53">
        <f>J43/5</f>
        <v>249</v>
      </c>
      <c r="L43" s="102"/>
    </row>
    <row r="44" spans="1:12" ht="15" customHeight="1" x14ac:dyDescent="0.2">
      <c r="A44" s="113" t="s">
        <v>32</v>
      </c>
      <c r="B44" s="88">
        <v>196</v>
      </c>
      <c r="C44" s="88">
        <v>193</v>
      </c>
      <c r="D44" s="88">
        <v>194</v>
      </c>
      <c r="E44" s="88">
        <v>185</v>
      </c>
      <c r="F44" s="88">
        <v>204</v>
      </c>
      <c r="G44" s="88"/>
      <c r="H44" s="88"/>
      <c r="I44" s="88"/>
      <c r="J44" s="114">
        <f>SUM(B44:I44)</f>
        <v>972</v>
      </c>
      <c r="K44" s="53">
        <f>J44/4</f>
        <v>243</v>
      </c>
      <c r="L44" s="98"/>
    </row>
    <row r="45" spans="1:12" ht="15" customHeight="1" x14ac:dyDescent="0.2">
      <c r="A45" s="69" t="s">
        <v>100</v>
      </c>
      <c r="B45" s="88"/>
      <c r="C45" s="88">
        <v>240</v>
      </c>
      <c r="D45" s="88"/>
      <c r="E45" s="88"/>
      <c r="F45" s="88"/>
      <c r="G45" s="88"/>
      <c r="H45" s="88"/>
      <c r="I45" s="88"/>
      <c r="J45" s="114">
        <f>SUM(B45:I45)</f>
        <v>240</v>
      </c>
      <c r="K45" s="53">
        <f>J45/1</f>
        <v>240</v>
      </c>
      <c r="L45" s="100"/>
    </row>
    <row r="46" spans="1:12" ht="15" customHeight="1" x14ac:dyDescent="0.2">
      <c r="A46" s="113" t="s">
        <v>101</v>
      </c>
      <c r="B46" s="88"/>
      <c r="C46" s="88">
        <v>230</v>
      </c>
      <c r="D46" s="88"/>
      <c r="E46" s="88"/>
      <c r="F46" s="88"/>
      <c r="G46" s="88"/>
      <c r="H46" s="88"/>
      <c r="I46" s="88"/>
      <c r="J46" s="114">
        <f>SUM(B46:I46)</f>
        <v>230</v>
      </c>
      <c r="K46" s="53">
        <f>J46/1</f>
        <v>230</v>
      </c>
      <c r="L46" s="100"/>
    </row>
    <row r="47" spans="1:12" ht="15" customHeight="1" x14ac:dyDescent="0.2">
      <c r="A47" s="113" t="s">
        <v>20</v>
      </c>
      <c r="B47" s="88">
        <v>248</v>
      </c>
      <c r="C47" s="88">
        <v>229</v>
      </c>
      <c r="D47" s="88"/>
      <c r="E47" s="88">
        <v>203</v>
      </c>
      <c r="F47" s="88"/>
      <c r="G47" s="88"/>
      <c r="H47" s="88"/>
      <c r="I47" s="88"/>
      <c r="J47" s="114">
        <f>SUM(B47:I47)</f>
        <v>680</v>
      </c>
      <c r="K47" s="53">
        <f>J47/3</f>
        <v>226.66666666666666</v>
      </c>
      <c r="L47" s="98"/>
    </row>
    <row r="48" spans="1:12" ht="15" customHeight="1" x14ac:dyDescent="0.2">
      <c r="A48" s="113" t="s">
        <v>4</v>
      </c>
      <c r="B48" s="88">
        <v>212</v>
      </c>
      <c r="C48" s="88">
        <v>229</v>
      </c>
      <c r="D48" s="88">
        <v>246</v>
      </c>
      <c r="E48" s="88"/>
      <c r="F48" s="88">
        <v>212</v>
      </c>
      <c r="G48" s="88"/>
      <c r="H48" s="88"/>
      <c r="I48" s="88"/>
      <c r="J48" s="114">
        <f>SUM(B48:I48)</f>
        <v>899</v>
      </c>
      <c r="K48" s="53">
        <f>J48/4</f>
        <v>224.75</v>
      </c>
      <c r="L48" s="100"/>
    </row>
    <row r="49" spans="1:12" ht="15" customHeight="1" x14ac:dyDescent="0.2">
      <c r="A49" s="113" t="s">
        <v>19</v>
      </c>
      <c r="B49" s="88">
        <v>203</v>
      </c>
      <c r="C49" s="88">
        <v>217</v>
      </c>
      <c r="D49" s="88">
        <v>203</v>
      </c>
      <c r="E49" s="88">
        <v>207</v>
      </c>
      <c r="F49" s="88">
        <v>190</v>
      </c>
      <c r="G49" s="88"/>
      <c r="H49" s="88"/>
      <c r="I49" s="88"/>
      <c r="J49" s="114">
        <f>SUM(B49:I49)</f>
        <v>1020</v>
      </c>
      <c r="K49" s="53">
        <f>J49/5</f>
        <v>204</v>
      </c>
      <c r="L49" s="100"/>
    </row>
    <row r="50" spans="1:12" ht="15" customHeight="1" x14ac:dyDescent="0.2">
      <c r="A50" s="117" t="s">
        <v>21</v>
      </c>
      <c r="B50" s="34">
        <v>74</v>
      </c>
      <c r="C50" s="34"/>
      <c r="D50" s="34">
        <v>79</v>
      </c>
      <c r="E50" s="88">
        <v>147</v>
      </c>
      <c r="F50" s="88">
        <v>125</v>
      </c>
      <c r="G50" s="88"/>
      <c r="H50" s="88"/>
      <c r="I50" s="88"/>
      <c r="J50" s="114">
        <f>SUM(B50:I50)</f>
        <v>425</v>
      </c>
      <c r="K50" s="53">
        <f>J50/4</f>
        <v>106.25</v>
      </c>
      <c r="L50" s="98"/>
    </row>
    <row r="51" spans="1:12" ht="15" customHeight="1" x14ac:dyDescent="0.2">
      <c r="A51" s="113"/>
      <c r="B51" s="88"/>
      <c r="C51" s="88"/>
      <c r="D51" s="88"/>
      <c r="E51" s="88"/>
      <c r="F51" s="88"/>
      <c r="G51" s="88"/>
      <c r="H51" s="88"/>
      <c r="I51" s="88"/>
      <c r="J51" s="114">
        <f>SUM(B51:I51)</f>
        <v>0</v>
      </c>
      <c r="K51" s="53">
        <f>J51/1</f>
        <v>0</v>
      </c>
      <c r="L51" s="100"/>
    </row>
    <row r="52" spans="1:12" ht="15" customHeight="1" x14ac:dyDescent="0.2">
      <c r="A52" s="113"/>
      <c r="B52" s="88"/>
      <c r="C52" s="88"/>
      <c r="D52" s="88"/>
      <c r="E52" s="88"/>
      <c r="F52" s="88"/>
      <c r="G52" s="88"/>
      <c r="H52" s="88"/>
      <c r="I52" s="88"/>
      <c r="J52" s="114">
        <f t="shared" ref="J52" si="1">SUM(B52:I52)</f>
        <v>0</v>
      </c>
      <c r="K52" s="107">
        <f>J52/1</f>
        <v>0</v>
      </c>
      <c r="L52" s="100"/>
    </row>
    <row r="53" spans="1:12" ht="15" customHeight="1" x14ac:dyDescent="0.2">
      <c r="A53" s="113"/>
      <c r="B53" s="88"/>
      <c r="C53" s="88"/>
      <c r="D53" s="88"/>
      <c r="E53" s="88"/>
      <c r="F53" s="88"/>
      <c r="G53" s="88"/>
      <c r="H53" s="88"/>
      <c r="I53" s="88"/>
      <c r="J53" s="114">
        <f t="shared" ref="J53:J54" si="2">SUM(B53:I53)</f>
        <v>0</v>
      </c>
      <c r="K53" s="107">
        <f t="shared" ref="K53:K54" si="3">J53/1</f>
        <v>0</v>
      </c>
      <c r="L53" s="100"/>
    </row>
    <row r="54" spans="1:12" ht="13.5" customHeight="1" x14ac:dyDescent="0.2">
      <c r="A54" s="113"/>
      <c r="B54" s="88"/>
      <c r="C54" s="88"/>
      <c r="D54" s="88"/>
      <c r="E54" s="88"/>
      <c r="F54" s="88"/>
      <c r="G54" s="88"/>
      <c r="H54" s="88"/>
      <c r="I54" s="88"/>
      <c r="J54" s="114">
        <f t="shared" si="2"/>
        <v>0</v>
      </c>
      <c r="K54" s="107">
        <f t="shared" si="3"/>
        <v>0</v>
      </c>
      <c r="L54" s="100"/>
    </row>
    <row r="55" spans="1:12" ht="5.25" customHeight="1" thickBot="1" x14ac:dyDescent="0.25">
      <c r="A55" s="69"/>
      <c r="B55" s="8"/>
      <c r="C55" s="8"/>
      <c r="D55" s="8"/>
      <c r="E55" s="8"/>
      <c r="F55" s="8"/>
      <c r="G55" s="8"/>
      <c r="H55" s="8"/>
      <c r="I55" s="8"/>
      <c r="J55" s="26"/>
      <c r="K55" s="53"/>
      <c r="L55" s="17"/>
    </row>
    <row r="56" spans="1:12" ht="5.25" customHeight="1" thickBot="1" x14ac:dyDescent="0.25">
      <c r="A56" s="72"/>
      <c r="B56" s="40">
        <f t="shared" ref="B56:K56" si="4">SUM(B40:B55)</f>
        <v>1940</v>
      </c>
      <c r="C56" s="40">
        <f t="shared" si="4"/>
        <v>2097</v>
      </c>
      <c r="D56" s="40">
        <f t="shared" si="4"/>
        <v>1268</v>
      </c>
      <c r="E56" s="40">
        <f t="shared" si="4"/>
        <v>1532</v>
      </c>
      <c r="F56" s="40">
        <f t="shared" si="4"/>
        <v>1494</v>
      </c>
      <c r="G56" s="40">
        <f t="shared" si="4"/>
        <v>0</v>
      </c>
      <c r="H56" s="40">
        <f t="shared" si="4"/>
        <v>0</v>
      </c>
      <c r="I56" s="40">
        <f t="shared" si="4"/>
        <v>0</v>
      </c>
      <c r="J56" s="40">
        <f t="shared" si="4"/>
        <v>8331</v>
      </c>
      <c r="K56" s="40">
        <f t="shared" si="4"/>
        <v>2521.2166666666667</v>
      </c>
      <c r="L56" s="15"/>
    </row>
    <row r="57" spans="1:12" ht="3.75" customHeight="1" thickBot="1" x14ac:dyDescent="0.25">
      <c r="A57" s="73"/>
      <c r="B57" s="58"/>
      <c r="C57" s="58"/>
      <c r="D57" s="58"/>
      <c r="E57" s="58"/>
      <c r="F57" s="58"/>
      <c r="G57" s="58"/>
      <c r="H57" s="58"/>
      <c r="I57" s="58"/>
      <c r="J57" s="24"/>
      <c r="K57" s="24"/>
      <c r="L57" s="59"/>
    </row>
    <row r="58" spans="1:12" ht="23.45" customHeight="1" x14ac:dyDescent="0.2">
      <c r="A58" s="64" t="s">
        <v>18</v>
      </c>
      <c r="B58" s="11"/>
      <c r="C58" s="11"/>
      <c r="D58" s="11"/>
      <c r="E58" s="11"/>
      <c r="F58" s="11"/>
      <c r="G58" s="11"/>
      <c r="H58" s="11"/>
      <c r="I58" s="11"/>
      <c r="J58" s="57" t="s">
        <v>0</v>
      </c>
      <c r="K58" s="32" t="s">
        <v>13</v>
      </c>
      <c r="L58" s="96" t="s">
        <v>1</v>
      </c>
    </row>
    <row r="59" spans="1:12" ht="14.25" customHeight="1" thickBot="1" x14ac:dyDescent="0.25">
      <c r="A59" s="66" t="s">
        <v>2</v>
      </c>
      <c r="B59" s="41">
        <f>B95/20</f>
        <v>175.2</v>
      </c>
      <c r="C59" s="37">
        <f>C95/20</f>
        <v>183.9</v>
      </c>
      <c r="D59" s="41">
        <f>D95/22</f>
        <v>193.04545454545453</v>
      </c>
      <c r="E59" s="37">
        <f>E95/16</f>
        <v>187.5</v>
      </c>
      <c r="F59" s="41">
        <f>F95/17</f>
        <v>172.47058823529412</v>
      </c>
      <c r="G59" s="37">
        <f>G95/17</f>
        <v>0</v>
      </c>
      <c r="H59" s="41">
        <f>H95/13</f>
        <v>0</v>
      </c>
      <c r="I59" s="37">
        <f>I95/13</f>
        <v>0</v>
      </c>
      <c r="J59" s="23"/>
      <c r="K59" s="36">
        <f>SUM(B59:J59)/5</f>
        <v>182.42320855614975</v>
      </c>
      <c r="L59" s="97" t="s">
        <v>52</v>
      </c>
    </row>
    <row r="60" spans="1:12" ht="14.25" customHeight="1" x14ac:dyDescent="0.2">
      <c r="A60" s="143" t="s">
        <v>118</v>
      </c>
      <c r="B60" s="7"/>
      <c r="C60" s="7"/>
      <c r="D60" s="7">
        <v>286</v>
      </c>
      <c r="E60" s="7"/>
      <c r="F60" s="7"/>
      <c r="G60" s="7"/>
      <c r="H60" s="7"/>
      <c r="I60" s="7"/>
      <c r="J60" s="114">
        <f>SUM(B60:I60)</f>
        <v>286</v>
      </c>
      <c r="K60" s="53">
        <f>J60/1</f>
        <v>286</v>
      </c>
      <c r="L60" s="49"/>
    </row>
    <row r="61" spans="1:12" ht="14.25" customHeight="1" x14ac:dyDescent="0.2">
      <c r="A61" s="67" t="s">
        <v>17</v>
      </c>
      <c r="B61" s="7">
        <v>266</v>
      </c>
      <c r="C61" s="7">
        <v>267</v>
      </c>
      <c r="D61" s="7">
        <v>308</v>
      </c>
      <c r="E61" s="7"/>
      <c r="F61" s="7">
        <v>293</v>
      </c>
      <c r="G61" s="7"/>
      <c r="H61" s="7"/>
      <c r="I61" s="7"/>
      <c r="J61" s="114">
        <f>SUM(B61:I61)</f>
        <v>1134</v>
      </c>
      <c r="K61" s="53">
        <f>J61/4</f>
        <v>283.5</v>
      </c>
      <c r="L61" s="102"/>
    </row>
    <row r="62" spans="1:12" ht="14.25" customHeight="1" x14ac:dyDescent="0.2">
      <c r="A62" s="69" t="s">
        <v>108</v>
      </c>
      <c r="B62" s="8">
        <v>275</v>
      </c>
      <c r="C62" s="8">
        <v>268</v>
      </c>
      <c r="D62" s="8">
        <v>278</v>
      </c>
      <c r="E62" s="8">
        <v>269</v>
      </c>
      <c r="F62" s="8">
        <v>278</v>
      </c>
      <c r="G62" s="8"/>
      <c r="H62" s="8"/>
      <c r="I62" s="8"/>
      <c r="J62" s="114">
        <f>SUM(B62:I62)</f>
        <v>1368</v>
      </c>
      <c r="K62" s="53">
        <f>J62/5</f>
        <v>273.60000000000002</v>
      </c>
      <c r="L62" s="102"/>
    </row>
    <row r="63" spans="1:12" ht="14.25" customHeight="1" x14ac:dyDescent="0.2">
      <c r="A63" s="69" t="s">
        <v>105</v>
      </c>
      <c r="B63" s="8">
        <v>273</v>
      </c>
      <c r="C63" s="8">
        <v>252</v>
      </c>
      <c r="D63" s="8">
        <v>268</v>
      </c>
      <c r="E63" s="8">
        <v>268</v>
      </c>
      <c r="F63" s="8">
        <v>272</v>
      </c>
      <c r="G63" s="8"/>
      <c r="H63" s="8"/>
      <c r="I63" s="8"/>
      <c r="J63" s="114">
        <f>SUM(B63:I63)</f>
        <v>1333</v>
      </c>
      <c r="K63" s="53">
        <f>J63/5</f>
        <v>266.60000000000002</v>
      </c>
      <c r="L63" s="49"/>
    </row>
    <row r="64" spans="1:12" ht="14.25" customHeight="1" x14ac:dyDescent="0.2">
      <c r="A64" s="69" t="s">
        <v>58</v>
      </c>
      <c r="B64" s="88">
        <v>270</v>
      </c>
      <c r="C64" s="8">
        <v>257</v>
      </c>
      <c r="D64" s="8">
        <v>254</v>
      </c>
      <c r="E64" s="8"/>
      <c r="F64" s="8"/>
      <c r="G64" s="8"/>
      <c r="H64" s="8"/>
      <c r="I64" s="8"/>
      <c r="J64" s="114">
        <f>SUM(B64:I64)</f>
        <v>781</v>
      </c>
      <c r="K64" s="53">
        <f>J64/3</f>
        <v>260.33333333333331</v>
      </c>
      <c r="L64" s="102"/>
    </row>
    <row r="65" spans="1:12" ht="14.25" customHeight="1" x14ac:dyDescent="0.2">
      <c r="A65" s="69" t="s">
        <v>69</v>
      </c>
      <c r="B65" s="8">
        <v>255</v>
      </c>
      <c r="C65" s="8"/>
      <c r="D65" s="8"/>
      <c r="E65" s="8"/>
      <c r="F65" s="8"/>
      <c r="G65" s="8"/>
      <c r="H65" s="8"/>
      <c r="I65" s="8"/>
      <c r="J65" s="114">
        <f>SUM(B65:I65)</f>
        <v>255</v>
      </c>
      <c r="K65" s="53">
        <f>J65/1</f>
        <v>255</v>
      </c>
      <c r="L65" s="103"/>
    </row>
    <row r="66" spans="1:12" ht="14.25" customHeight="1" x14ac:dyDescent="0.2">
      <c r="A66" s="69" t="s">
        <v>106</v>
      </c>
      <c r="B66" s="8"/>
      <c r="C66" s="8">
        <v>240</v>
      </c>
      <c r="D66" s="8">
        <v>266</v>
      </c>
      <c r="E66" s="8"/>
      <c r="F66" s="8"/>
      <c r="G66" s="8"/>
      <c r="H66" s="8"/>
      <c r="I66" s="8"/>
      <c r="J66" s="114">
        <f>SUM(B66:I66)</f>
        <v>506</v>
      </c>
      <c r="K66" s="53">
        <f>J66/2</f>
        <v>253</v>
      </c>
      <c r="L66" s="49"/>
    </row>
    <row r="67" spans="1:12" ht="14.25" customHeight="1" x14ac:dyDescent="0.2">
      <c r="A67" s="153" t="s">
        <v>141</v>
      </c>
      <c r="B67" s="88"/>
      <c r="C67" s="88"/>
      <c r="D67" s="88"/>
      <c r="E67" s="88">
        <v>249</v>
      </c>
      <c r="F67" s="88">
        <v>252</v>
      </c>
      <c r="G67" s="8"/>
      <c r="H67" s="8"/>
      <c r="I67" s="8"/>
      <c r="J67" s="114">
        <f>SUM(B67:I67)</f>
        <v>501</v>
      </c>
      <c r="K67" s="53">
        <f>J67/2</f>
        <v>250.5</v>
      </c>
      <c r="L67" s="98"/>
    </row>
    <row r="68" spans="1:12" ht="14.25" customHeight="1" x14ac:dyDescent="0.2">
      <c r="A68" s="69" t="s">
        <v>53</v>
      </c>
      <c r="B68" s="8">
        <v>253</v>
      </c>
      <c r="C68" s="8">
        <v>242</v>
      </c>
      <c r="D68" s="8">
        <v>260</v>
      </c>
      <c r="E68" s="8">
        <v>220</v>
      </c>
      <c r="F68" s="8">
        <v>267</v>
      </c>
      <c r="G68" s="8"/>
      <c r="H68" s="8"/>
      <c r="I68" s="8"/>
      <c r="J68" s="114">
        <f>SUM(B68:I68)</f>
        <v>1242</v>
      </c>
      <c r="K68" s="53">
        <f>J68/5</f>
        <v>248.4</v>
      </c>
      <c r="L68" s="49"/>
    </row>
    <row r="69" spans="1:12" ht="14.25" customHeight="1" x14ac:dyDescent="0.2">
      <c r="A69" s="69" t="s">
        <v>102</v>
      </c>
      <c r="B69" s="8"/>
      <c r="C69" s="8">
        <v>248</v>
      </c>
      <c r="D69" s="8"/>
      <c r="E69" s="8"/>
      <c r="F69" s="8"/>
      <c r="G69" s="8"/>
      <c r="H69" s="8"/>
      <c r="I69" s="8"/>
      <c r="J69" s="114">
        <f>SUM(B69:I69)</f>
        <v>248</v>
      </c>
      <c r="K69" s="53">
        <f>J69/1</f>
        <v>248</v>
      </c>
      <c r="L69" s="100"/>
    </row>
    <row r="70" spans="1:12" ht="14.25" customHeight="1" x14ac:dyDescent="0.2">
      <c r="A70" s="69" t="s">
        <v>48</v>
      </c>
      <c r="B70" s="8">
        <v>239</v>
      </c>
      <c r="C70" s="8">
        <v>253</v>
      </c>
      <c r="D70" s="8">
        <v>242</v>
      </c>
      <c r="E70" s="8">
        <v>255</v>
      </c>
      <c r="F70" s="8">
        <v>247</v>
      </c>
      <c r="G70" s="8"/>
      <c r="H70" s="8"/>
      <c r="I70" s="8"/>
      <c r="J70" s="114">
        <f>SUM(B70:I70)</f>
        <v>1236</v>
      </c>
      <c r="K70" s="53">
        <f>J70/5</f>
        <v>247.2</v>
      </c>
      <c r="L70" s="49"/>
    </row>
    <row r="71" spans="1:12" ht="14.25" customHeight="1" x14ac:dyDescent="0.2">
      <c r="A71" s="69" t="s">
        <v>133</v>
      </c>
      <c r="B71" s="8"/>
      <c r="C71" s="8"/>
      <c r="D71" s="8"/>
      <c r="E71" s="8">
        <v>247</v>
      </c>
      <c r="F71" s="8"/>
      <c r="G71" s="8"/>
      <c r="H71" s="8"/>
      <c r="I71" s="8"/>
      <c r="J71" s="114">
        <f>SUM(B71:I71)</f>
        <v>247</v>
      </c>
      <c r="K71" s="53">
        <f>J71/1</f>
        <v>247</v>
      </c>
      <c r="L71" s="49"/>
    </row>
    <row r="72" spans="1:12" ht="14.25" customHeight="1" x14ac:dyDescent="0.2">
      <c r="A72" s="69" t="s">
        <v>61</v>
      </c>
      <c r="B72" s="8">
        <v>234</v>
      </c>
      <c r="C72" s="8">
        <v>218</v>
      </c>
      <c r="D72" s="8">
        <v>252</v>
      </c>
      <c r="E72" s="8">
        <v>231</v>
      </c>
      <c r="F72" s="8">
        <v>233</v>
      </c>
      <c r="G72" s="8"/>
      <c r="H72" s="8"/>
      <c r="I72" s="8"/>
      <c r="J72" s="114">
        <f>SUM(B72:I72)</f>
        <v>1168</v>
      </c>
      <c r="K72" s="53">
        <f>J72/5</f>
        <v>233.6</v>
      </c>
      <c r="L72" s="49"/>
    </row>
    <row r="73" spans="1:12" ht="14.25" customHeight="1" x14ac:dyDescent="0.2">
      <c r="A73" s="69" t="s">
        <v>41</v>
      </c>
      <c r="B73" s="8">
        <v>239</v>
      </c>
      <c r="C73" s="8">
        <v>228</v>
      </c>
      <c r="D73" s="8"/>
      <c r="E73" s="8">
        <v>220</v>
      </c>
      <c r="F73" s="8">
        <v>238</v>
      </c>
      <c r="G73" s="8"/>
      <c r="H73" s="8"/>
      <c r="I73" s="8"/>
      <c r="J73" s="114">
        <f>SUM(B73:I73)</f>
        <v>925</v>
      </c>
      <c r="K73" s="53">
        <f>J73/4</f>
        <v>231.25</v>
      </c>
      <c r="L73" s="49"/>
    </row>
    <row r="74" spans="1:12" ht="14.25" customHeight="1" x14ac:dyDescent="0.2">
      <c r="A74" s="69" t="s">
        <v>119</v>
      </c>
      <c r="B74" s="8"/>
      <c r="C74" s="8"/>
      <c r="D74" s="8">
        <v>227</v>
      </c>
      <c r="E74" s="8"/>
      <c r="F74" s="8"/>
      <c r="G74" s="8"/>
      <c r="H74" s="8"/>
      <c r="I74" s="8"/>
      <c r="J74" s="114">
        <f>SUM(B74:I74)</f>
        <v>227</v>
      </c>
      <c r="K74" s="53">
        <f>J74/1</f>
        <v>227</v>
      </c>
      <c r="L74" s="49"/>
    </row>
    <row r="75" spans="1:12" ht="14.25" customHeight="1" x14ac:dyDescent="0.2">
      <c r="A75" s="67" t="s">
        <v>132</v>
      </c>
      <c r="B75" s="7"/>
      <c r="C75" s="8"/>
      <c r="D75" s="8"/>
      <c r="E75" s="8">
        <v>226</v>
      </c>
      <c r="F75" s="8"/>
      <c r="G75" s="8"/>
      <c r="H75" s="8"/>
      <c r="I75" s="8"/>
      <c r="J75" s="114">
        <f>SUM(B75:I75)</f>
        <v>226</v>
      </c>
      <c r="K75" s="53">
        <f>J75/1</f>
        <v>226</v>
      </c>
      <c r="L75" s="102"/>
    </row>
    <row r="76" spans="1:12" ht="14.25" customHeight="1" x14ac:dyDescent="0.2">
      <c r="A76" s="67" t="s">
        <v>45</v>
      </c>
      <c r="B76" s="7">
        <v>202</v>
      </c>
      <c r="C76" s="8">
        <v>228</v>
      </c>
      <c r="D76" s="8">
        <v>244</v>
      </c>
      <c r="E76" s="8"/>
      <c r="F76" s="8"/>
      <c r="G76" s="8"/>
      <c r="H76" s="8"/>
      <c r="I76" s="8"/>
      <c r="J76" s="114">
        <f>SUM(B76:I76)</f>
        <v>674</v>
      </c>
      <c r="K76" s="53">
        <f>J76/3</f>
        <v>224.66666666666666</v>
      </c>
      <c r="L76" s="98"/>
    </row>
    <row r="77" spans="1:12" ht="14.25" customHeight="1" x14ac:dyDescent="0.2">
      <c r="A77" s="69" t="s">
        <v>64</v>
      </c>
      <c r="B77" s="8">
        <v>223</v>
      </c>
      <c r="C77" s="8">
        <v>209</v>
      </c>
      <c r="D77" s="8">
        <v>216</v>
      </c>
      <c r="E77" s="8">
        <v>206</v>
      </c>
      <c r="F77" s="8">
        <v>231</v>
      </c>
      <c r="G77" s="8"/>
      <c r="H77" s="8"/>
      <c r="I77" s="8"/>
      <c r="J77" s="114">
        <f>SUM(B77:I77)</f>
        <v>1085</v>
      </c>
      <c r="K77" s="53">
        <f>J77/5</f>
        <v>217</v>
      </c>
      <c r="L77" s="102"/>
    </row>
    <row r="78" spans="1:12" ht="14.25" customHeight="1" x14ac:dyDescent="0.2">
      <c r="A78" s="69" t="s">
        <v>107</v>
      </c>
      <c r="B78" s="8"/>
      <c r="C78" s="8">
        <v>203</v>
      </c>
      <c r="D78" s="8">
        <v>218</v>
      </c>
      <c r="E78" s="8">
        <v>218</v>
      </c>
      <c r="F78" s="8">
        <v>222</v>
      </c>
      <c r="G78" s="8"/>
      <c r="H78" s="8"/>
      <c r="I78" s="8"/>
      <c r="J78" s="114">
        <f>SUM(B78:I78)</f>
        <v>861</v>
      </c>
      <c r="K78" s="53">
        <f>J78/4</f>
        <v>215.25</v>
      </c>
      <c r="L78" s="98"/>
    </row>
    <row r="79" spans="1:12" ht="14.25" customHeight="1" x14ac:dyDescent="0.2">
      <c r="A79" s="69" t="s">
        <v>49</v>
      </c>
      <c r="B79" s="8">
        <v>200</v>
      </c>
      <c r="C79" s="8"/>
      <c r="D79" s="8">
        <v>230</v>
      </c>
      <c r="E79" s="8"/>
      <c r="F79" s="8"/>
      <c r="G79" s="8"/>
      <c r="H79" s="8"/>
      <c r="I79" s="8"/>
      <c r="J79" s="114">
        <f>SUM(B79:I79)</f>
        <v>430</v>
      </c>
      <c r="K79" s="53">
        <f>J79/2</f>
        <v>215</v>
      </c>
      <c r="L79" s="98"/>
    </row>
    <row r="80" spans="1:12" ht="14.25" customHeight="1" x14ac:dyDescent="0.2">
      <c r="A80" s="69" t="s">
        <v>68</v>
      </c>
      <c r="B80" s="8">
        <v>197</v>
      </c>
      <c r="C80" s="8">
        <v>225</v>
      </c>
      <c r="D80" s="8">
        <v>214</v>
      </c>
      <c r="E80" s="8">
        <v>198</v>
      </c>
      <c r="F80" s="8"/>
      <c r="G80" s="8"/>
      <c r="H80" s="8"/>
      <c r="I80" s="8"/>
      <c r="J80" s="114">
        <f>SUM(B80:I80)</f>
        <v>834</v>
      </c>
      <c r="K80" s="53">
        <f>J80/4</f>
        <v>208.5</v>
      </c>
      <c r="L80" s="100"/>
    </row>
    <row r="81" spans="1:12" ht="14.25" customHeight="1" x14ac:dyDescent="0.2">
      <c r="A81" s="69" t="s">
        <v>63</v>
      </c>
      <c r="B81" s="8">
        <v>201</v>
      </c>
      <c r="C81" s="8">
        <v>170</v>
      </c>
      <c r="D81" s="8">
        <v>254</v>
      </c>
      <c r="E81" s="8"/>
      <c r="F81" s="8">
        <v>179</v>
      </c>
      <c r="G81" s="8"/>
      <c r="H81" s="8"/>
      <c r="I81" s="8"/>
      <c r="J81" s="114">
        <f>SUM(B81:I81)</f>
        <v>804</v>
      </c>
      <c r="K81" s="53">
        <f>J81/4</f>
        <v>201</v>
      </c>
      <c r="L81" s="98"/>
    </row>
    <row r="82" spans="1:12" ht="14.25" customHeight="1" x14ac:dyDescent="0.2">
      <c r="A82" s="69" t="s">
        <v>65</v>
      </c>
      <c r="B82" s="8">
        <v>177</v>
      </c>
      <c r="C82" s="8">
        <v>170</v>
      </c>
      <c r="D82" s="8">
        <v>230</v>
      </c>
      <c r="E82" s="8">
        <v>193</v>
      </c>
      <c r="F82" s="8">
        <v>220</v>
      </c>
      <c r="G82" s="8"/>
      <c r="H82" s="8"/>
      <c r="I82" s="8"/>
      <c r="J82" s="114">
        <f>SUM(B82:I82)</f>
        <v>990</v>
      </c>
      <c r="K82" s="53">
        <f>J82/5</f>
        <v>198</v>
      </c>
      <c r="L82" s="102"/>
    </row>
    <row r="83" spans="1:12" ht="14.25" customHeight="1" x14ac:dyDescent="0.2">
      <c r="A83" s="69" t="s">
        <v>34</v>
      </c>
      <c r="B83" s="8">
        <v>193</v>
      </c>
      <c r="C83" s="8">
        <v>198</v>
      </c>
      <c r="D83" s="8">
        <v>235</v>
      </c>
      <c r="E83" s="8"/>
      <c r="F83" s="8">
        <v>162</v>
      </c>
      <c r="G83" s="8"/>
      <c r="H83" s="8"/>
      <c r="I83" s="8"/>
      <c r="J83" s="114">
        <f>SUM(B83:I83)</f>
        <v>788</v>
      </c>
      <c r="K83" s="53">
        <f>J83/4</f>
        <v>197</v>
      </c>
      <c r="L83" s="98"/>
    </row>
    <row r="84" spans="1:12" ht="14.25" customHeight="1" x14ac:dyDescent="0.2">
      <c r="A84" s="69" t="s">
        <v>142</v>
      </c>
      <c r="B84" s="8"/>
      <c r="C84" s="8"/>
      <c r="D84" s="8"/>
      <c r="E84" s="8"/>
      <c r="F84" s="8">
        <v>186</v>
      </c>
      <c r="G84" s="8"/>
      <c r="H84" s="8"/>
      <c r="I84" s="8"/>
      <c r="J84" s="114">
        <f>SUM(B84:I84)</f>
        <v>186</v>
      </c>
      <c r="K84" s="53">
        <f>J84/1</f>
        <v>186</v>
      </c>
      <c r="L84" s="98"/>
    </row>
    <row r="85" spans="1:12" ht="14.25" customHeight="1" x14ac:dyDescent="0.2">
      <c r="A85" s="69" t="s">
        <v>70</v>
      </c>
      <c r="B85" s="8">
        <v>172</v>
      </c>
      <c r="C85" s="8">
        <v>161</v>
      </c>
      <c r="D85" s="8"/>
      <c r="E85" s="8"/>
      <c r="F85" s="8">
        <v>215</v>
      </c>
      <c r="G85" s="8"/>
      <c r="H85" s="8"/>
      <c r="I85" s="8"/>
      <c r="J85" s="114">
        <f>SUM(B85:I85)</f>
        <v>548</v>
      </c>
      <c r="K85" s="53">
        <f>J85/3</f>
        <v>182.66666666666666</v>
      </c>
      <c r="L85" s="98"/>
    </row>
    <row r="86" spans="1:12" ht="14.25" customHeight="1" x14ac:dyDescent="0.2">
      <c r="A86" s="69" t="s">
        <v>67</v>
      </c>
      <c r="B86" s="8">
        <v>143</v>
      </c>
      <c r="C86" s="8"/>
      <c r="D86" s="8"/>
      <c r="E86" s="8">
        <v>193</v>
      </c>
      <c r="F86" s="8"/>
      <c r="G86" s="8"/>
      <c r="H86" s="8"/>
      <c r="I86" s="8"/>
      <c r="J86" s="114">
        <f>SUM(B86:I86)</f>
        <v>336</v>
      </c>
      <c r="K86" s="53">
        <f>J86/2</f>
        <v>168</v>
      </c>
      <c r="L86" s="98"/>
    </row>
    <row r="87" spans="1:12" ht="14.25" customHeight="1" x14ac:dyDescent="0.2">
      <c r="A87" s="69" t="s">
        <v>138</v>
      </c>
      <c r="B87" s="8"/>
      <c r="C87" s="8"/>
      <c r="D87" s="8">
        <v>152</v>
      </c>
      <c r="E87" s="8">
        <v>162</v>
      </c>
      <c r="F87" s="8">
        <v>187</v>
      </c>
      <c r="G87" s="8"/>
      <c r="H87" s="8"/>
      <c r="I87" s="8"/>
      <c r="J87" s="114">
        <f>SUM(B87:I87)</f>
        <v>501</v>
      </c>
      <c r="K87" s="53">
        <f>J87/3</f>
        <v>167</v>
      </c>
      <c r="L87" s="98"/>
    </row>
    <row r="88" spans="1:12" ht="14.25" customHeight="1" x14ac:dyDescent="0.2">
      <c r="A88" s="69" t="s">
        <v>103</v>
      </c>
      <c r="B88" s="8">
        <v>94</v>
      </c>
      <c r="C88" s="8">
        <v>137</v>
      </c>
      <c r="D88" s="8">
        <v>254</v>
      </c>
      <c r="E88" s="8">
        <v>152</v>
      </c>
      <c r="F88" s="8"/>
      <c r="G88" s="8"/>
      <c r="H88" s="8"/>
      <c r="I88" s="8"/>
      <c r="J88" s="114">
        <f>SUM(B88:I88)</f>
        <v>637</v>
      </c>
      <c r="K88" s="53">
        <f>J88/4</f>
        <v>159.25</v>
      </c>
      <c r="L88" s="100"/>
    </row>
    <row r="89" spans="1:12" ht="14.25" customHeight="1" x14ac:dyDescent="0.2">
      <c r="A89" s="69" t="s">
        <v>66</v>
      </c>
      <c r="B89" s="8">
        <v>158</v>
      </c>
      <c r="C89" s="8"/>
      <c r="D89" s="8"/>
      <c r="E89" s="8"/>
      <c r="F89" s="8"/>
      <c r="G89" s="8"/>
      <c r="H89" s="8"/>
      <c r="I89" s="8"/>
      <c r="J89" s="114">
        <f>SUM(B89:I89)</f>
        <v>158</v>
      </c>
      <c r="K89" s="53">
        <f>J89/1</f>
        <v>158</v>
      </c>
      <c r="L89" s="100"/>
    </row>
    <row r="90" spans="1:12" ht="14.25" customHeight="1" x14ac:dyDescent="0.2">
      <c r="A90" s="67" t="s">
        <v>121</v>
      </c>
      <c r="B90" s="7"/>
      <c r="C90" s="7"/>
      <c r="D90" s="7">
        <v>155</v>
      </c>
      <c r="E90" s="7"/>
      <c r="F90" s="7"/>
      <c r="G90" s="8"/>
      <c r="H90" s="8"/>
      <c r="I90" s="8"/>
      <c r="J90" s="114">
        <f>SUM(B90:I90)</f>
        <v>155</v>
      </c>
      <c r="K90" s="53">
        <f>J90/1</f>
        <v>155</v>
      </c>
      <c r="L90" s="100"/>
    </row>
    <row r="91" spans="1:12" ht="14.25" customHeight="1" x14ac:dyDescent="0.2">
      <c r="A91" s="69" t="s">
        <v>104</v>
      </c>
      <c r="B91" s="8"/>
      <c r="C91" s="8">
        <v>147</v>
      </c>
      <c r="D91" s="8"/>
      <c r="E91" s="8"/>
      <c r="F91" s="8"/>
      <c r="G91" s="8"/>
      <c r="H91" s="8"/>
      <c r="I91" s="8"/>
      <c r="J91" s="114">
        <f>SUM(C91:I91)</f>
        <v>147</v>
      </c>
      <c r="K91" s="53">
        <f>J91/1</f>
        <v>147</v>
      </c>
      <c r="L91" s="98"/>
    </row>
    <row r="92" spans="1:12" ht="14.25" customHeight="1" x14ac:dyDescent="0.2">
      <c r="A92" s="69" t="s">
        <v>143</v>
      </c>
      <c r="B92" s="8"/>
      <c r="C92" s="8"/>
      <c r="D92" s="8"/>
      <c r="E92" s="8"/>
      <c r="F92" s="8">
        <v>131</v>
      </c>
      <c r="G92" s="8"/>
      <c r="H92" s="8"/>
      <c r="I92" s="8"/>
      <c r="J92" s="114">
        <f>SUM(B92:I92)</f>
        <v>131</v>
      </c>
      <c r="K92" s="53">
        <f>J92/1</f>
        <v>131</v>
      </c>
      <c r="L92" s="98"/>
    </row>
    <row r="93" spans="1:12" ht="14.25" customHeight="1" x14ac:dyDescent="0.2">
      <c r="A93" s="69"/>
      <c r="B93" s="8"/>
      <c r="C93" s="8"/>
      <c r="D93" s="8"/>
      <c r="E93" s="8"/>
      <c r="F93" s="8"/>
      <c r="G93" s="8"/>
      <c r="H93" s="8"/>
      <c r="I93" s="8"/>
      <c r="J93" s="114"/>
      <c r="K93" s="53"/>
      <c r="L93" s="98"/>
    </row>
    <row r="94" spans="1:12" ht="14.25" customHeight="1" thickBot="1" x14ac:dyDescent="0.25">
      <c r="A94" s="69"/>
      <c r="B94" s="8"/>
      <c r="C94" s="8"/>
      <c r="D94" s="8"/>
      <c r="E94" s="8"/>
      <c r="F94" s="8"/>
      <c r="G94" s="8"/>
      <c r="H94" s="8"/>
      <c r="I94" s="8"/>
      <c r="J94" s="35"/>
      <c r="K94" s="53"/>
      <c r="L94" s="17"/>
    </row>
    <row r="95" spans="1:12" ht="10.9" customHeight="1" thickBot="1" x14ac:dyDescent="0.25">
      <c r="A95" s="72"/>
      <c r="B95" s="89">
        <f t="shared" ref="B95:K95" si="5">SUM(B60:B82)</f>
        <v>3504</v>
      </c>
      <c r="C95" s="89">
        <f t="shared" si="5"/>
        <v>3678</v>
      </c>
      <c r="D95" s="89">
        <f t="shared" si="5"/>
        <v>4247</v>
      </c>
      <c r="E95" s="89">
        <f t="shared" si="5"/>
        <v>3000</v>
      </c>
      <c r="F95" s="89">
        <f t="shared" si="5"/>
        <v>2932</v>
      </c>
      <c r="G95" s="89">
        <f t="shared" si="5"/>
        <v>0</v>
      </c>
      <c r="H95" s="89">
        <f t="shared" si="5"/>
        <v>0</v>
      </c>
      <c r="I95" s="89">
        <f t="shared" si="5"/>
        <v>0</v>
      </c>
      <c r="J95" s="89">
        <f t="shared" si="5"/>
        <v>17361</v>
      </c>
      <c r="K95" s="89">
        <f t="shared" si="5"/>
        <v>5516.4</v>
      </c>
      <c r="L95" s="15"/>
    </row>
    <row r="96" spans="1:12" ht="4.5" customHeight="1" thickBot="1" x14ac:dyDescent="0.25">
      <c r="A96" s="68"/>
    </row>
    <row r="97" spans="1:12" ht="21" customHeight="1" x14ac:dyDescent="0.2">
      <c r="A97" s="65" t="s">
        <v>5</v>
      </c>
      <c r="B97" s="5"/>
      <c r="C97" s="5"/>
      <c r="D97" s="5"/>
      <c r="E97" s="5"/>
      <c r="F97" s="5"/>
      <c r="G97" s="5"/>
      <c r="H97" s="5"/>
      <c r="I97" s="5"/>
      <c r="J97" s="22" t="s">
        <v>0</v>
      </c>
      <c r="K97" s="32" t="s">
        <v>13</v>
      </c>
      <c r="L97" s="96" t="s">
        <v>1</v>
      </c>
    </row>
    <row r="98" spans="1:12" ht="14.25" customHeight="1" thickBot="1" x14ac:dyDescent="0.25">
      <c r="A98" s="66" t="s">
        <v>2</v>
      </c>
      <c r="B98" s="36">
        <f>B117/13</f>
        <v>174.38461538461539</v>
      </c>
      <c r="C98" s="37">
        <f>C117/9</f>
        <v>175.44444444444446</v>
      </c>
      <c r="D98" s="36">
        <f>D117/8</f>
        <v>125.125</v>
      </c>
      <c r="E98" s="37">
        <f>E117/8</f>
        <v>172.5</v>
      </c>
      <c r="F98" s="36">
        <f>F117/7</f>
        <v>183</v>
      </c>
      <c r="G98" s="37">
        <f>G117/5</f>
        <v>0</v>
      </c>
      <c r="H98" s="36">
        <f>H117/5</f>
        <v>0</v>
      </c>
      <c r="I98" s="37">
        <f>I117/9</f>
        <v>0</v>
      </c>
      <c r="J98" s="23"/>
      <c r="K98" s="36">
        <f>SUM(B98:J98)/5</f>
        <v>166.09081196581195</v>
      </c>
      <c r="L98" s="97" t="s">
        <v>52</v>
      </c>
    </row>
    <row r="99" spans="1:12" ht="15" customHeight="1" x14ac:dyDescent="0.2">
      <c r="A99" s="75" t="s">
        <v>115</v>
      </c>
      <c r="B99" s="34">
        <v>223</v>
      </c>
      <c r="C99" s="34">
        <v>233</v>
      </c>
      <c r="D99" s="34">
        <v>237</v>
      </c>
      <c r="E99" s="34"/>
      <c r="F99" s="34"/>
      <c r="G99" s="34"/>
      <c r="H99" s="34"/>
      <c r="I99" s="34"/>
      <c r="J99" s="114">
        <f>SUM(B99:I99)</f>
        <v>693</v>
      </c>
      <c r="K99" s="53">
        <f>J99/3</f>
        <v>231</v>
      </c>
      <c r="L99" s="110"/>
    </row>
    <row r="100" spans="1:12" ht="15" customHeight="1" x14ac:dyDescent="0.2">
      <c r="A100" s="75" t="s">
        <v>36</v>
      </c>
      <c r="B100" s="34">
        <v>187</v>
      </c>
      <c r="C100" s="88"/>
      <c r="D100" s="88">
        <v>223</v>
      </c>
      <c r="E100" s="88">
        <v>215</v>
      </c>
      <c r="F100" s="88">
        <v>226</v>
      </c>
      <c r="G100" s="88"/>
      <c r="H100" s="88"/>
      <c r="I100" s="88"/>
      <c r="J100" s="114">
        <f>SUM(B100:I100)</f>
        <v>851</v>
      </c>
      <c r="K100" s="53">
        <f>J100/4</f>
        <v>212.75</v>
      </c>
      <c r="L100" s="115"/>
    </row>
    <row r="101" spans="1:12" ht="15" customHeight="1" x14ac:dyDescent="0.2">
      <c r="A101" s="144" t="s">
        <v>135</v>
      </c>
      <c r="B101" s="34"/>
      <c r="C101" s="88"/>
      <c r="D101" s="88">
        <v>212</v>
      </c>
      <c r="E101" s="88"/>
      <c r="F101" s="88"/>
      <c r="G101" s="88"/>
      <c r="H101" s="88"/>
      <c r="I101" s="88"/>
      <c r="J101" s="114">
        <f>SUM(B101:I101)</f>
        <v>212</v>
      </c>
      <c r="K101" s="53">
        <f>J101/1</f>
        <v>212</v>
      </c>
      <c r="L101" s="115"/>
    </row>
    <row r="102" spans="1:12" ht="15" customHeight="1" x14ac:dyDescent="0.2">
      <c r="A102" s="75" t="s">
        <v>25</v>
      </c>
      <c r="B102" s="34">
        <v>197</v>
      </c>
      <c r="C102" s="88">
        <v>211</v>
      </c>
      <c r="D102" s="88"/>
      <c r="E102" s="88">
        <v>213</v>
      </c>
      <c r="F102" s="88">
        <v>226</v>
      </c>
      <c r="G102" s="88"/>
      <c r="H102" s="88"/>
      <c r="I102" s="88"/>
      <c r="J102" s="114">
        <f>SUM(B102:I102)</f>
        <v>847</v>
      </c>
      <c r="K102" s="53">
        <f>J102/4</f>
        <v>211.75</v>
      </c>
      <c r="L102" s="110"/>
    </row>
    <row r="103" spans="1:12" ht="15" customHeight="1" x14ac:dyDescent="0.2">
      <c r="A103" s="75" t="s">
        <v>75</v>
      </c>
      <c r="B103" s="34">
        <v>210</v>
      </c>
      <c r="C103" s="88"/>
      <c r="D103" s="88"/>
      <c r="E103" s="88"/>
      <c r="F103" s="88"/>
      <c r="G103" s="88"/>
      <c r="H103" s="88"/>
      <c r="I103" s="88"/>
      <c r="J103" s="114">
        <f>SUM(B103:I103)</f>
        <v>210</v>
      </c>
      <c r="K103" s="53">
        <f>J103/1</f>
        <v>210</v>
      </c>
      <c r="L103" s="110"/>
    </row>
    <row r="104" spans="1:12" ht="15" customHeight="1" x14ac:dyDescent="0.2">
      <c r="A104" s="75" t="s">
        <v>72</v>
      </c>
      <c r="B104" s="34">
        <v>216</v>
      </c>
      <c r="C104" s="88">
        <v>205</v>
      </c>
      <c r="D104" s="88">
        <v>210</v>
      </c>
      <c r="E104" s="88">
        <v>191</v>
      </c>
      <c r="F104" s="88">
        <v>208</v>
      </c>
      <c r="G104" s="88"/>
      <c r="H104" s="88"/>
      <c r="I104" s="88"/>
      <c r="J104" s="114">
        <f>SUM(B104:I104)</f>
        <v>1030</v>
      </c>
      <c r="K104" s="53">
        <f>J104/5</f>
        <v>206</v>
      </c>
      <c r="L104" s="110"/>
    </row>
    <row r="105" spans="1:12" ht="15" customHeight="1" x14ac:dyDescent="0.2">
      <c r="A105" s="75" t="s">
        <v>35</v>
      </c>
      <c r="B105" s="34">
        <v>215</v>
      </c>
      <c r="C105" s="88">
        <v>199</v>
      </c>
      <c r="D105" s="88"/>
      <c r="E105" s="88"/>
      <c r="F105" s="88">
        <v>189</v>
      </c>
      <c r="G105" s="88"/>
      <c r="H105" s="88"/>
      <c r="I105" s="88"/>
      <c r="J105" s="114">
        <f>SUM(B105:I105)</f>
        <v>603</v>
      </c>
      <c r="K105" s="53">
        <f>J105/3</f>
        <v>201</v>
      </c>
      <c r="L105" s="110"/>
    </row>
    <row r="106" spans="1:12" ht="15" customHeight="1" x14ac:dyDescent="0.2">
      <c r="A106" s="75" t="s">
        <v>26</v>
      </c>
      <c r="B106" s="34">
        <v>207</v>
      </c>
      <c r="C106" s="88">
        <v>196</v>
      </c>
      <c r="D106" s="88"/>
      <c r="E106" s="88">
        <v>183</v>
      </c>
      <c r="F106" s="88"/>
      <c r="G106" s="88"/>
      <c r="H106" s="88"/>
      <c r="I106" s="88"/>
      <c r="J106" s="114">
        <f>SUM(B106:I106)</f>
        <v>586</v>
      </c>
      <c r="K106" s="53">
        <f>J106/3</f>
        <v>195.33333333333334</v>
      </c>
      <c r="L106" s="109"/>
    </row>
    <row r="107" spans="1:12" ht="15" customHeight="1" x14ac:dyDescent="0.2">
      <c r="A107" s="75" t="s">
        <v>71</v>
      </c>
      <c r="B107" s="34">
        <v>179</v>
      </c>
      <c r="C107" s="88">
        <v>167</v>
      </c>
      <c r="D107" s="88"/>
      <c r="E107" s="88">
        <v>180</v>
      </c>
      <c r="F107" s="88">
        <v>170</v>
      </c>
      <c r="G107" s="88"/>
      <c r="H107" s="88"/>
      <c r="I107" s="88"/>
      <c r="J107" s="114">
        <f>SUM(B107:I107)</f>
        <v>696</v>
      </c>
      <c r="K107" s="53">
        <f>J107/4</f>
        <v>174</v>
      </c>
      <c r="L107" s="109"/>
    </row>
    <row r="108" spans="1:12" ht="15" customHeight="1" x14ac:dyDescent="0.2">
      <c r="A108" s="144" t="s">
        <v>128</v>
      </c>
      <c r="B108" s="34">
        <v>184</v>
      </c>
      <c r="C108" s="88"/>
      <c r="D108" s="88"/>
      <c r="E108" s="88">
        <v>136</v>
      </c>
      <c r="F108" s="88"/>
      <c r="G108" s="88"/>
      <c r="H108" s="88"/>
      <c r="I108" s="88"/>
      <c r="J108" s="114">
        <f>SUM(B108:I108)</f>
        <v>320</v>
      </c>
      <c r="K108" s="53">
        <f>J108/2</f>
        <v>160</v>
      </c>
      <c r="L108" s="109"/>
    </row>
    <row r="109" spans="1:12" ht="15" customHeight="1" x14ac:dyDescent="0.2">
      <c r="A109" s="144" t="s">
        <v>134</v>
      </c>
      <c r="B109" s="34"/>
      <c r="C109" s="88"/>
      <c r="D109" s="88"/>
      <c r="E109" s="88">
        <v>156</v>
      </c>
      <c r="F109" s="88"/>
      <c r="G109" s="88"/>
      <c r="H109" s="88"/>
      <c r="I109" s="88"/>
      <c r="J109" s="114">
        <f>SUM(B109:I109)</f>
        <v>156</v>
      </c>
      <c r="K109" s="53">
        <f>J109/1</f>
        <v>156</v>
      </c>
      <c r="L109" s="116"/>
    </row>
    <row r="110" spans="1:12" ht="15" customHeight="1" x14ac:dyDescent="0.2">
      <c r="A110" s="75" t="s">
        <v>74</v>
      </c>
      <c r="B110" s="34">
        <v>151</v>
      </c>
      <c r="C110" s="88">
        <v>151</v>
      </c>
      <c r="D110" s="88"/>
      <c r="E110" s="88"/>
      <c r="F110" s="88"/>
      <c r="G110" s="88"/>
      <c r="H110" s="88"/>
      <c r="I110" s="88"/>
      <c r="J110" s="114">
        <f>SUM(B110:I110)</f>
        <v>302</v>
      </c>
      <c r="K110" s="53">
        <f>J110/2</f>
        <v>151</v>
      </c>
      <c r="L110" s="116"/>
    </row>
    <row r="111" spans="1:12" ht="15" customHeight="1" x14ac:dyDescent="0.2">
      <c r="A111" s="67" t="s">
        <v>144</v>
      </c>
      <c r="B111" s="34"/>
      <c r="C111" s="34">
        <v>132</v>
      </c>
      <c r="D111" s="34"/>
      <c r="E111" s="34"/>
      <c r="F111" s="34">
        <v>153</v>
      </c>
      <c r="G111" s="34"/>
      <c r="H111" s="88"/>
      <c r="I111" s="88"/>
      <c r="J111" s="114">
        <f>SUM(B111:I111)</f>
        <v>285</v>
      </c>
      <c r="K111" s="53">
        <f>J111/2</f>
        <v>142.5</v>
      </c>
      <c r="L111" s="116"/>
    </row>
    <row r="112" spans="1:12" ht="15" customHeight="1" x14ac:dyDescent="0.2">
      <c r="A112" s="75" t="s">
        <v>73</v>
      </c>
      <c r="B112" s="34">
        <v>121</v>
      </c>
      <c r="C112" s="88"/>
      <c r="D112" s="88"/>
      <c r="E112" s="88"/>
      <c r="F112" s="88"/>
      <c r="G112" s="88"/>
      <c r="H112" s="88"/>
      <c r="I112" s="88"/>
      <c r="J112" s="114">
        <f>SUM(B112:I112)</f>
        <v>121</v>
      </c>
      <c r="K112" s="53">
        <f>J112/1</f>
        <v>121</v>
      </c>
      <c r="L112" s="116"/>
    </row>
    <row r="113" spans="1:12" ht="15" customHeight="1" x14ac:dyDescent="0.2">
      <c r="A113" s="146" t="s">
        <v>109</v>
      </c>
      <c r="B113" s="88">
        <v>59</v>
      </c>
      <c r="C113" s="88">
        <v>85</v>
      </c>
      <c r="D113" s="88">
        <v>119</v>
      </c>
      <c r="E113" s="88">
        <v>106</v>
      </c>
      <c r="F113" s="88">
        <v>109</v>
      </c>
      <c r="G113" s="88"/>
      <c r="H113" s="88"/>
      <c r="I113" s="88"/>
      <c r="J113" s="114">
        <f>SUM(B113:I113)</f>
        <v>478</v>
      </c>
      <c r="K113" s="53">
        <f>J113/4</f>
        <v>119.5</v>
      </c>
      <c r="L113" s="116"/>
    </row>
    <row r="114" spans="1:12" ht="15" customHeight="1" x14ac:dyDescent="0.2">
      <c r="A114" s="146" t="s">
        <v>54</v>
      </c>
      <c r="B114" s="8">
        <v>118</v>
      </c>
      <c r="C114" s="8"/>
      <c r="D114" s="8"/>
      <c r="E114" s="8"/>
      <c r="F114" s="8"/>
      <c r="G114" s="8"/>
      <c r="H114" s="88"/>
      <c r="I114" s="88"/>
      <c r="J114" s="114">
        <f>SUM(B114:I114)</f>
        <v>118</v>
      </c>
      <c r="K114" s="53">
        <f>J114/1</f>
        <v>118</v>
      </c>
      <c r="L114" s="116"/>
    </row>
    <row r="115" spans="1:12" ht="15" customHeight="1" x14ac:dyDescent="0.2">
      <c r="A115" s="69"/>
      <c r="B115" s="88"/>
      <c r="C115" s="88"/>
      <c r="D115" s="88"/>
      <c r="E115" s="88"/>
      <c r="F115" s="88"/>
      <c r="G115" s="88"/>
      <c r="H115" s="88"/>
      <c r="I115" s="88"/>
      <c r="J115" s="114">
        <f t="shared" ref="J115" si="6">SUM(B115:I115)</f>
        <v>0</v>
      </c>
      <c r="K115" s="107">
        <f>J115/1</f>
        <v>0</v>
      </c>
      <c r="L115" s="116"/>
    </row>
    <row r="116" spans="1:12" ht="3.75" customHeight="1" thickBot="1" x14ac:dyDescent="0.25">
      <c r="A116" s="74"/>
      <c r="B116" s="10"/>
      <c r="C116" s="10"/>
      <c r="D116" s="10"/>
      <c r="E116" s="10"/>
      <c r="F116" s="10"/>
      <c r="G116" s="10"/>
      <c r="H116" s="10"/>
      <c r="I116" s="10"/>
      <c r="J116" s="27"/>
      <c r="K116" s="46"/>
      <c r="L116" s="45"/>
    </row>
    <row r="117" spans="1:12" ht="14.25" customHeight="1" thickBot="1" x14ac:dyDescent="0.25">
      <c r="A117" s="72"/>
      <c r="B117" s="40">
        <f t="shared" ref="B117:K117" si="7">SUM(B99:B116)</f>
        <v>2267</v>
      </c>
      <c r="C117" s="40">
        <f t="shared" si="7"/>
        <v>1579</v>
      </c>
      <c r="D117" s="40">
        <f t="shared" si="7"/>
        <v>1001</v>
      </c>
      <c r="E117" s="40">
        <f t="shared" si="7"/>
        <v>1380</v>
      </c>
      <c r="F117" s="40">
        <f t="shared" si="7"/>
        <v>1281</v>
      </c>
      <c r="G117" s="40">
        <f t="shared" si="7"/>
        <v>0</v>
      </c>
      <c r="H117" s="40">
        <f t="shared" si="7"/>
        <v>0</v>
      </c>
      <c r="I117" s="40">
        <f t="shared" si="7"/>
        <v>0</v>
      </c>
      <c r="J117" s="40">
        <f t="shared" si="7"/>
        <v>7508</v>
      </c>
      <c r="K117" s="40">
        <f t="shared" si="7"/>
        <v>2821.833333333333</v>
      </c>
      <c r="L117" s="15"/>
    </row>
    <row r="118" spans="1:12" ht="22.15" customHeight="1" x14ac:dyDescent="0.2">
      <c r="A118" s="65" t="s">
        <v>6</v>
      </c>
      <c r="B118" s="5"/>
      <c r="C118" s="5"/>
      <c r="D118" s="5"/>
      <c r="E118" s="5"/>
      <c r="F118" s="5"/>
      <c r="G118" s="5"/>
      <c r="H118" s="5"/>
      <c r="I118" s="5"/>
      <c r="J118" s="22" t="s">
        <v>0</v>
      </c>
      <c r="K118" s="32" t="s">
        <v>13</v>
      </c>
      <c r="L118" s="96" t="s">
        <v>1</v>
      </c>
    </row>
    <row r="119" spans="1:12" ht="12.75" customHeight="1" thickBot="1" x14ac:dyDescent="0.25">
      <c r="A119" s="66" t="s">
        <v>2</v>
      </c>
      <c r="B119" s="36">
        <f>B126/3</f>
        <v>226.33333333333334</v>
      </c>
      <c r="C119" s="37">
        <f>C126/3</f>
        <v>265.66666666666669</v>
      </c>
      <c r="D119" s="36">
        <f>D126/3</f>
        <v>262.66666666666669</v>
      </c>
      <c r="E119" s="37">
        <f>E126/4</f>
        <v>221.25</v>
      </c>
      <c r="F119" s="36">
        <f t="shared" ref="F119" si="8">F126/1</f>
        <v>214</v>
      </c>
      <c r="G119" s="37">
        <f>G126/1</f>
        <v>0</v>
      </c>
      <c r="H119" s="36">
        <f t="shared" ref="H119" si="9">H126/1</f>
        <v>0</v>
      </c>
      <c r="I119" s="37">
        <f t="shared" ref="I119" si="10">I126/5</f>
        <v>0</v>
      </c>
      <c r="J119" s="23"/>
      <c r="K119" s="36">
        <f>SUM(B119:J119)/5</f>
        <v>237.98333333333335</v>
      </c>
      <c r="L119" s="97" t="s">
        <v>52</v>
      </c>
    </row>
    <row r="120" spans="1:12" ht="16.5" customHeight="1" x14ac:dyDescent="0.2">
      <c r="A120" s="67" t="s">
        <v>30</v>
      </c>
      <c r="B120" s="7">
        <v>241</v>
      </c>
      <c r="C120" s="7">
        <v>283</v>
      </c>
      <c r="D120" s="7">
        <v>289</v>
      </c>
      <c r="E120" s="7">
        <v>270</v>
      </c>
      <c r="F120" s="7"/>
      <c r="G120" s="7"/>
      <c r="H120" s="7"/>
      <c r="I120" s="7"/>
      <c r="J120" s="35">
        <f>SUM(A120:I120)</f>
        <v>1083</v>
      </c>
      <c r="K120" s="53">
        <f>J120/4</f>
        <v>270.75</v>
      </c>
      <c r="L120" s="104"/>
    </row>
    <row r="121" spans="1:12" ht="16.5" customHeight="1" x14ac:dyDescent="0.2">
      <c r="A121" s="117" t="s">
        <v>27</v>
      </c>
      <c r="B121" s="34">
        <v>227</v>
      </c>
      <c r="C121" s="34">
        <v>242</v>
      </c>
      <c r="D121" s="34">
        <v>276</v>
      </c>
      <c r="E121" s="34">
        <v>229</v>
      </c>
      <c r="F121" s="34"/>
      <c r="G121" s="34"/>
      <c r="H121" s="34"/>
      <c r="I121" s="34"/>
      <c r="J121" s="52">
        <f>SUM(B121:I121)</f>
        <v>974</v>
      </c>
      <c r="K121" s="53">
        <f>J121/4</f>
        <v>243.5</v>
      </c>
      <c r="L121" s="101"/>
    </row>
    <row r="122" spans="1:12" ht="16.5" customHeight="1" x14ac:dyDescent="0.2">
      <c r="A122" s="67" t="s">
        <v>110</v>
      </c>
      <c r="B122" s="7"/>
      <c r="C122" s="7">
        <v>272</v>
      </c>
      <c r="D122" s="7">
        <v>223</v>
      </c>
      <c r="E122" s="7">
        <v>216</v>
      </c>
      <c r="F122" s="7">
        <v>214</v>
      </c>
      <c r="G122" s="7"/>
      <c r="H122" s="7"/>
      <c r="I122" s="7"/>
      <c r="J122" s="35">
        <f>SUM(A122:I122)</f>
        <v>925</v>
      </c>
      <c r="K122" s="53">
        <f>J122/4</f>
        <v>231.25</v>
      </c>
      <c r="L122" s="101"/>
    </row>
    <row r="123" spans="1:12" ht="16.5" customHeight="1" x14ac:dyDescent="0.2">
      <c r="A123" s="117" t="s">
        <v>76</v>
      </c>
      <c r="B123" s="34">
        <v>211</v>
      </c>
      <c r="C123" s="34"/>
      <c r="D123" s="34"/>
      <c r="E123" s="34">
        <v>170</v>
      </c>
      <c r="F123" s="34"/>
      <c r="G123" s="34"/>
      <c r="H123" s="34"/>
      <c r="I123" s="34"/>
      <c r="J123" s="52">
        <f>SUM(B123:I123)</f>
        <v>381</v>
      </c>
      <c r="K123" s="53">
        <f>J123/2</f>
        <v>190.5</v>
      </c>
      <c r="L123" s="101"/>
    </row>
    <row r="124" spans="1:12" ht="16.5" customHeight="1" x14ac:dyDescent="0.2">
      <c r="A124" s="117"/>
      <c r="B124" s="34"/>
      <c r="C124" s="34"/>
      <c r="D124" s="34"/>
      <c r="E124" s="34"/>
      <c r="F124" s="34"/>
      <c r="G124" s="34"/>
      <c r="H124" s="34"/>
      <c r="I124" s="34"/>
      <c r="J124" s="35">
        <f>SUM(A124:I124)</f>
        <v>0</v>
      </c>
      <c r="K124" s="118">
        <f>J124/7</f>
        <v>0</v>
      </c>
      <c r="L124" s="101"/>
    </row>
    <row r="125" spans="1:12" ht="16.5" customHeight="1" thickBot="1" x14ac:dyDescent="0.25">
      <c r="A125" s="119"/>
      <c r="B125" s="120"/>
      <c r="C125" s="120"/>
      <c r="D125" s="120"/>
      <c r="E125" s="120"/>
      <c r="F125" s="120"/>
      <c r="G125" s="120"/>
      <c r="H125" s="120"/>
      <c r="I125" s="120"/>
      <c r="J125" s="86">
        <f t="shared" ref="J125" si="11">SUM(B125:I125)</f>
        <v>0</v>
      </c>
      <c r="K125" s="121">
        <f t="shared" ref="K125" si="12">J125/4</f>
        <v>0</v>
      </c>
      <c r="L125" s="45"/>
    </row>
    <row r="126" spans="1:12" ht="10.9" customHeight="1" thickBot="1" x14ac:dyDescent="0.25">
      <c r="A126" s="77"/>
      <c r="B126" s="47">
        <f>SUM(B120:B125)</f>
        <v>679</v>
      </c>
      <c r="C126" s="47">
        <f>SUM(C120:C125)</f>
        <v>797</v>
      </c>
      <c r="D126" s="47">
        <f>SUM(D120:D125)</f>
        <v>788</v>
      </c>
      <c r="E126" s="47">
        <f>SUM(E120:E125)</f>
        <v>885</v>
      </c>
      <c r="F126" s="47">
        <f>SUM(F120:F125)</f>
        <v>214</v>
      </c>
      <c r="G126" s="47">
        <f>SUM(G120:G125)</f>
        <v>0</v>
      </c>
      <c r="H126" s="47">
        <f>SUM(H120:H125)</f>
        <v>0</v>
      </c>
      <c r="I126" s="47">
        <f>SUM(I120:I125)</f>
        <v>0</v>
      </c>
      <c r="J126" s="47">
        <f>SUM(J120:J125)</f>
        <v>3363</v>
      </c>
      <c r="K126" s="47">
        <f>SUM(K120:K125)</f>
        <v>936</v>
      </c>
      <c r="L126" s="48"/>
    </row>
    <row r="127" spans="1:12" ht="22.15" customHeight="1" x14ac:dyDescent="0.2">
      <c r="A127" s="65" t="s">
        <v>7</v>
      </c>
      <c r="B127" s="5"/>
      <c r="C127" s="5"/>
      <c r="D127" s="5"/>
      <c r="E127" s="5"/>
      <c r="F127" s="5"/>
      <c r="G127" s="5"/>
      <c r="H127" s="5"/>
      <c r="I127" s="5"/>
      <c r="J127" s="22" t="s">
        <v>0</v>
      </c>
      <c r="K127" s="32" t="s">
        <v>13</v>
      </c>
      <c r="L127" s="96" t="s">
        <v>1</v>
      </c>
    </row>
    <row r="128" spans="1:12" ht="12.75" customHeight="1" thickBot="1" x14ac:dyDescent="0.25">
      <c r="A128" s="66" t="s">
        <v>2</v>
      </c>
      <c r="B128" s="38">
        <f>B134/1</f>
        <v>0</v>
      </c>
      <c r="C128" s="39">
        <f>C134/2</f>
        <v>71.5</v>
      </c>
      <c r="D128" s="38">
        <f t="shared" ref="D128" si="13">D134/1</f>
        <v>138</v>
      </c>
      <c r="E128" s="39">
        <f>E134/2</f>
        <v>142</v>
      </c>
      <c r="F128" s="38">
        <f>F134/3</f>
        <v>154</v>
      </c>
      <c r="G128" s="39">
        <f>G134/1</f>
        <v>0</v>
      </c>
      <c r="H128" s="38">
        <f t="shared" ref="H128" si="14">H134/1</f>
        <v>0</v>
      </c>
      <c r="I128" s="39">
        <f>I134/1</f>
        <v>0</v>
      </c>
      <c r="J128" s="23"/>
      <c r="K128" s="36">
        <f>SUM(B128:J128)/4</f>
        <v>126.375</v>
      </c>
      <c r="L128" s="97" t="s">
        <v>52</v>
      </c>
    </row>
    <row r="129" spans="1:12" ht="12.75" customHeight="1" x14ac:dyDescent="0.2">
      <c r="A129" s="122" t="s">
        <v>123</v>
      </c>
      <c r="B129" s="112"/>
      <c r="C129" s="34"/>
      <c r="D129" s="34">
        <v>138</v>
      </c>
      <c r="E129" s="34">
        <v>172</v>
      </c>
      <c r="F129" s="34">
        <v>210</v>
      </c>
      <c r="G129" s="34"/>
      <c r="H129" s="34"/>
      <c r="I129" s="34"/>
      <c r="J129" s="52">
        <f>SUM(A129:I129)</f>
        <v>520</v>
      </c>
      <c r="K129" s="53">
        <f>J129/3</f>
        <v>173.33333333333334</v>
      </c>
      <c r="L129" s="110"/>
    </row>
    <row r="130" spans="1:12" ht="12.75" customHeight="1" x14ac:dyDescent="0.2">
      <c r="A130" s="122" t="s">
        <v>112</v>
      </c>
      <c r="B130" s="112"/>
      <c r="C130" s="34">
        <v>143</v>
      </c>
      <c r="D130" s="34"/>
      <c r="E130" s="34">
        <v>112</v>
      </c>
      <c r="F130" s="34">
        <v>117</v>
      </c>
      <c r="G130" s="34"/>
      <c r="H130" s="34"/>
      <c r="I130" s="34"/>
      <c r="J130" s="52">
        <f>SUM(A130:I130)</f>
        <v>372</v>
      </c>
      <c r="K130" s="53">
        <f>J130/3</f>
        <v>124</v>
      </c>
      <c r="L130" s="110"/>
    </row>
    <row r="131" spans="1:12" ht="12.75" customHeight="1" x14ac:dyDescent="0.2">
      <c r="A131" s="122" t="s">
        <v>145</v>
      </c>
      <c r="B131" s="112"/>
      <c r="C131" s="34"/>
      <c r="D131" s="34"/>
      <c r="E131" s="34"/>
      <c r="F131" s="34">
        <v>135</v>
      </c>
      <c r="G131" s="34"/>
      <c r="H131" s="34"/>
      <c r="I131" s="34"/>
      <c r="J131" s="52">
        <f>SUM(A131:I131)</f>
        <v>135</v>
      </c>
      <c r="K131" s="53">
        <f>J131/1</f>
        <v>135</v>
      </c>
      <c r="L131" s="110"/>
    </row>
    <row r="132" spans="1:12" ht="12.75" customHeight="1" x14ac:dyDescent="0.2">
      <c r="A132" s="122"/>
      <c r="B132" s="112"/>
      <c r="C132" s="34"/>
      <c r="D132" s="34"/>
      <c r="E132" s="34"/>
      <c r="F132" s="34"/>
      <c r="G132" s="34"/>
      <c r="H132" s="34"/>
      <c r="I132" s="34"/>
      <c r="J132" s="52"/>
      <c r="K132" s="53"/>
      <c r="L132" s="109"/>
    </row>
    <row r="133" spans="1:12" ht="4.5" customHeight="1" thickBot="1" x14ac:dyDescent="0.25">
      <c r="A133" s="78"/>
      <c r="B133" s="55"/>
      <c r="C133" s="10"/>
      <c r="D133" s="10"/>
      <c r="E133" s="10"/>
      <c r="F133" s="10"/>
      <c r="G133" s="123"/>
      <c r="H133" s="123"/>
      <c r="I133" s="123"/>
      <c r="J133" s="124">
        <f>SUM(B133:I133)</f>
        <v>0</v>
      </c>
      <c r="K133" s="125">
        <f>J133/4</f>
        <v>0</v>
      </c>
      <c r="L133" s="126"/>
    </row>
    <row r="134" spans="1:12" ht="10.9" customHeight="1" thickBot="1" x14ac:dyDescent="0.25">
      <c r="A134" s="72"/>
      <c r="B134" s="47">
        <f>SUM(B129:B133)</f>
        <v>0</v>
      </c>
      <c r="C134" s="47">
        <f>SUM(C129:C133)</f>
        <v>143</v>
      </c>
      <c r="D134" s="47">
        <f>SUM(D129:D133)</f>
        <v>138</v>
      </c>
      <c r="E134" s="47">
        <f>SUM(E129:E133)</f>
        <v>284</v>
      </c>
      <c r="F134" s="47">
        <f>SUM(F129:F133)</f>
        <v>462</v>
      </c>
      <c r="G134" s="47">
        <f>SUM(G129:G133)</f>
        <v>0</v>
      </c>
      <c r="H134" s="47">
        <f>SUM(H129:H133)</f>
        <v>0</v>
      </c>
      <c r="I134" s="47">
        <f>SUM(I129:I133)</f>
        <v>0</v>
      </c>
      <c r="J134" s="47">
        <f>SUM(J129:J133)</f>
        <v>1027</v>
      </c>
      <c r="K134" s="47">
        <f>SUM(K129:K133)</f>
        <v>432.33333333333337</v>
      </c>
      <c r="L134" s="48"/>
    </row>
    <row r="135" spans="1:12" ht="23.45" customHeight="1" x14ac:dyDescent="0.2">
      <c r="A135" s="65" t="s">
        <v>28</v>
      </c>
      <c r="B135" s="5"/>
      <c r="C135" s="5"/>
      <c r="D135" s="5"/>
      <c r="E135" s="5"/>
      <c r="F135" s="5"/>
      <c r="G135" s="5"/>
      <c r="H135" s="5"/>
      <c r="I135" s="5"/>
      <c r="J135" s="22" t="s">
        <v>0</v>
      </c>
      <c r="K135" s="32" t="s">
        <v>13</v>
      </c>
      <c r="L135" s="96" t="s">
        <v>1</v>
      </c>
    </row>
    <row r="136" spans="1:12" ht="12.75" customHeight="1" thickBot="1" x14ac:dyDescent="0.25">
      <c r="A136" s="66" t="s">
        <v>2</v>
      </c>
      <c r="B136" s="38">
        <f>B147/6</f>
        <v>180.5</v>
      </c>
      <c r="C136" s="39">
        <f>C147/7</f>
        <v>186</v>
      </c>
      <c r="D136" s="38">
        <f>D147/7</f>
        <v>218.71428571428572</v>
      </c>
      <c r="E136" s="39">
        <f>E147/4</f>
        <v>210.75</v>
      </c>
      <c r="F136" s="38">
        <f>F147/5</f>
        <v>216.8</v>
      </c>
      <c r="G136" s="39">
        <f>G147/3</f>
        <v>0</v>
      </c>
      <c r="H136" s="38">
        <f>H147/4</f>
        <v>0</v>
      </c>
      <c r="I136" s="39">
        <f t="shared" ref="I136" si="15">I147/4</f>
        <v>0</v>
      </c>
      <c r="J136" s="23"/>
      <c r="K136" s="36">
        <f>SUM(B136:J136)/5</f>
        <v>202.55285714285714</v>
      </c>
      <c r="L136" s="105" t="s">
        <v>52</v>
      </c>
    </row>
    <row r="137" spans="1:12" ht="12.75" customHeight="1" x14ac:dyDescent="0.2">
      <c r="A137" s="145" t="s">
        <v>122</v>
      </c>
      <c r="B137" s="127"/>
      <c r="C137" s="127"/>
      <c r="D137" s="127">
        <v>253</v>
      </c>
      <c r="E137" s="127"/>
      <c r="F137" s="127"/>
      <c r="G137" s="127"/>
      <c r="H137" s="127"/>
      <c r="I137" s="127"/>
      <c r="J137" s="85">
        <f>SUM(B137:I137)</f>
        <v>253</v>
      </c>
      <c r="K137" s="53">
        <f>J137/1</f>
        <v>253</v>
      </c>
      <c r="L137" s="110"/>
    </row>
    <row r="138" spans="1:12" ht="12.75" customHeight="1" x14ac:dyDescent="0.2">
      <c r="A138" s="112" t="s">
        <v>46</v>
      </c>
      <c r="B138" s="34">
        <v>192</v>
      </c>
      <c r="C138" s="34">
        <v>220</v>
      </c>
      <c r="D138" s="34">
        <v>253</v>
      </c>
      <c r="E138" s="34">
        <v>237</v>
      </c>
      <c r="F138" s="34">
        <v>249</v>
      </c>
      <c r="G138" s="34"/>
      <c r="H138" s="34"/>
      <c r="I138" s="34"/>
      <c r="J138" s="52">
        <f>SUM(A138:I138)</f>
        <v>1151</v>
      </c>
      <c r="K138" s="53">
        <f>J138/5</f>
        <v>230.2</v>
      </c>
      <c r="L138" s="110"/>
    </row>
    <row r="139" spans="1:12" ht="12.75" customHeight="1" x14ac:dyDescent="0.2">
      <c r="A139" s="117" t="s">
        <v>29</v>
      </c>
      <c r="B139" s="34">
        <v>161</v>
      </c>
      <c r="C139" s="34">
        <v>223</v>
      </c>
      <c r="D139" s="34">
        <v>228</v>
      </c>
      <c r="E139" s="34"/>
      <c r="F139" s="34">
        <v>220</v>
      </c>
      <c r="G139" s="34"/>
      <c r="H139" s="34"/>
      <c r="I139" s="34"/>
      <c r="J139" s="52">
        <f>SUM(A139:I139)</f>
        <v>832</v>
      </c>
      <c r="K139" s="53">
        <f>J139/4</f>
        <v>208</v>
      </c>
      <c r="L139" s="110"/>
    </row>
    <row r="140" spans="1:12" ht="12.75" customHeight="1" x14ac:dyDescent="0.2">
      <c r="A140" s="117" t="s">
        <v>43</v>
      </c>
      <c r="B140" s="34">
        <v>208</v>
      </c>
      <c r="C140" s="34">
        <v>195</v>
      </c>
      <c r="D140" s="34">
        <v>195</v>
      </c>
      <c r="E140" s="34">
        <v>231</v>
      </c>
      <c r="F140" s="34">
        <v>205</v>
      </c>
      <c r="G140" s="34"/>
      <c r="H140" s="34"/>
      <c r="I140" s="34"/>
      <c r="J140" s="52">
        <f>SUM(A140:I140)</f>
        <v>1034</v>
      </c>
      <c r="K140" s="53">
        <f>J140/5</f>
        <v>206.8</v>
      </c>
      <c r="L140" s="110"/>
    </row>
    <row r="141" spans="1:12" ht="12.75" customHeight="1" x14ac:dyDescent="0.2">
      <c r="A141" s="112" t="s">
        <v>111</v>
      </c>
      <c r="B141" s="34"/>
      <c r="C141" s="34">
        <v>195</v>
      </c>
      <c r="D141" s="34">
        <v>205</v>
      </c>
      <c r="E141" s="34"/>
      <c r="F141" s="34"/>
      <c r="G141" s="34"/>
      <c r="H141" s="34"/>
      <c r="I141" s="34"/>
      <c r="J141" s="52">
        <f>SUM(A141:I141)</f>
        <v>400</v>
      </c>
      <c r="K141" s="53">
        <f>J141/2</f>
        <v>200</v>
      </c>
      <c r="L141" s="109"/>
    </row>
    <row r="142" spans="1:12" ht="12.75" customHeight="1" x14ac:dyDescent="0.2">
      <c r="A142" s="117" t="s">
        <v>37</v>
      </c>
      <c r="B142" s="34">
        <v>209</v>
      </c>
      <c r="C142" s="34">
        <v>134</v>
      </c>
      <c r="D142" s="34"/>
      <c r="E142" s="34">
        <v>183</v>
      </c>
      <c r="F142" s="34">
        <v>206</v>
      </c>
      <c r="G142" s="34"/>
      <c r="H142" s="34"/>
      <c r="I142" s="34"/>
      <c r="J142" s="52">
        <f>SUM(A142:I142)</f>
        <v>732</v>
      </c>
      <c r="K142" s="53">
        <f>J142/4</f>
        <v>183</v>
      </c>
      <c r="L142" s="109"/>
    </row>
    <row r="143" spans="1:12" ht="12.75" customHeight="1" x14ac:dyDescent="0.2">
      <c r="A143" s="117" t="s">
        <v>77</v>
      </c>
      <c r="B143" s="34">
        <v>159</v>
      </c>
      <c r="C143" s="34">
        <v>158</v>
      </c>
      <c r="D143" s="34">
        <v>190</v>
      </c>
      <c r="E143" s="34">
        <v>192</v>
      </c>
      <c r="F143" s="34">
        <v>204</v>
      </c>
      <c r="G143" s="34"/>
      <c r="H143" s="34"/>
      <c r="I143" s="34"/>
      <c r="J143" s="52">
        <f>SUM(B143:I143)</f>
        <v>903</v>
      </c>
      <c r="K143" s="53">
        <f>J143/5</f>
        <v>180.6</v>
      </c>
      <c r="L143" s="109"/>
    </row>
    <row r="144" spans="1:12" ht="12.75" customHeight="1" x14ac:dyDescent="0.2">
      <c r="A144" s="154" t="s">
        <v>116</v>
      </c>
      <c r="B144" s="88">
        <v>154</v>
      </c>
      <c r="C144" s="88">
        <v>177</v>
      </c>
      <c r="D144" s="88">
        <v>207</v>
      </c>
      <c r="E144" s="88"/>
      <c r="F144" s="88"/>
      <c r="G144" s="88"/>
      <c r="H144" s="88"/>
      <c r="I144" s="88"/>
      <c r="J144" s="52">
        <f>SUM(A144:I144)</f>
        <v>538</v>
      </c>
      <c r="K144" s="53">
        <f>J144/3</f>
        <v>179.33333333333334</v>
      </c>
      <c r="L144" s="116"/>
    </row>
    <row r="145" spans="1:12" ht="12.75" customHeight="1" x14ac:dyDescent="0.2">
      <c r="A145" s="113"/>
      <c r="B145" s="88"/>
      <c r="C145" s="88"/>
      <c r="D145" s="88"/>
      <c r="E145" s="88"/>
      <c r="F145" s="88"/>
      <c r="G145" s="88"/>
      <c r="H145" s="88"/>
      <c r="I145" s="88"/>
      <c r="J145" s="52">
        <f>SUM(B145:I145)</f>
        <v>0</v>
      </c>
      <c r="K145" s="53">
        <f>J145/2</f>
        <v>0</v>
      </c>
      <c r="L145" s="116"/>
    </row>
    <row r="146" spans="1:12" ht="12.75" customHeight="1" thickBot="1" x14ac:dyDescent="0.25">
      <c r="A146" s="128"/>
      <c r="B146" s="120"/>
      <c r="C146" s="120"/>
      <c r="D146" s="120"/>
      <c r="E146" s="120"/>
      <c r="F146" s="120"/>
      <c r="G146" s="120"/>
      <c r="H146" s="120"/>
      <c r="I146" s="120"/>
      <c r="J146" s="86">
        <f t="shared" ref="J146" si="16">SUM(A146:I146)</f>
        <v>0</v>
      </c>
      <c r="K146" s="129">
        <f>J146/5</f>
        <v>0</v>
      </c>
      <c r="L146" s="130"/>
    </row>
    <row r="147" spans="1:12" ht="5.45" customHeight="1" thickBot="1" x14ac:dyDescent="0.25">
      <c r="A147" s="71"/>
      <c r="B147" s="79">
        <f t="shared" ref="B147:K147" si="17">SUM(B137:B146)</f>
        <v>1083</v>
      </c>
      <c r="C147" s="79">
        <f t="shared" si="17"/>
        <v>1302</v>
      </c>
      <c r="D147" s="79">
        <f t="shared" si="17"/>
        <v>1531</v>
      </c>
      <c r="E147" s="79">
        <f t="shared" si="17"/>
        <v>843</v>
      </c>
      <c r="F147" s="79">
        <f t="shared" si="17"/>
        <v>1084</v>
      </c>
      <c r="G147" s="79">
        <f t="shared" si="17"/>
        <v>0</v>
      </c>
      <c r="H147" s="79">
        <f t="shared" si="17"/>
        <v>0</v>
      </c>
      <c r="I147" s="79">
        <f t="shared" si="17"/>
        <v>0</v>
      </c>
      <c r="J147" s="79">
        <f t="shared" si="17"/>
        <v>5843</v>
      </c>
      <c r="K147" s="79">
        <f t="shared" si="17"/>
        <v>1640.9333333333332</v>
      </c>
      <c r="L147" s="51"/>
    </row>
    <row r="148" spans="1:12" ht="22.9" customHeight="1" x14ac:dyDescent="0.2">
      <c r="A148" s="65" t="s">
        <v>8</v>
      </c>
      <c r="B148" s="5"/>
      <c r="C148" s="5"/>
      <c r="D148" s="5"/>
      <c r="E148" s="5"/>
      <c r="F148" s="5"/>
      <c r="G148" s="5"/>
      <c r="H148" s="5"/>
      <c r="I148" s="5"/>
      <c r="J148" s="22" t="s">
        <v>0</v>
      </c>
      <c r="K148" s="32" t="s">
        <v>13</v>
      </c>
      <c r="L148" s="96" t="s">
        <v>1</v>
      </c>
    </row>
    <row r="149" spans="1:12" ht="12.75" customHeight="1" thickBot="1" x14ac:dyDescent="0.25">
      <c r="A149" s="66" t="s">
        <v>2</v>
      </c>
      <c r="B149" s="38">
        <f>B153/2</f>
        <v>59</v>
      </c>
      <c r="C149" s="39">
        <f>C153/4</f>
        <v>0</v>
      </c>
      <c r="D149" s="38">
        <f t="shared" ref="D149" si="18">D265/3</f>
        <v>0</v>
      </c>
      <c r="E149" s="39">
        <f t="shared" ref="E149" si="19">E153/4</f>
        <v>0</v>
      </c>
      <c r="F149" s="38">
        <f t="shared" ref="F149" si="20">F265/3</f>
        <v>0</v>
      </c>
      <c r="G149" s="39">
        <f t="shared" ref="G149" si="21">G153/4</f>
        <v>0</v>
      </c>
      <c r="H149" s="38">
        <f t="shared" ref="H149" si="22">H265/3</f>
        <v>0</v>
      </c>
      <c r="I149" s="39">
        <f>I153/4</f>
        <v>0</v>
      </c>
      <c r="J149" s="23"/>
      <c r="K149" s="36">
        <f>SUM(B149:J149)/1</f>
        <v>59</v>
      </c>
      <c r="L149" s="97" t="s">
        <v>52</v>
      </c>
    </row>
    <row r="150" spans="1:12" ht="15" customHeight="1" x14ac:dyDescent="0.2">
      <c r="A150" s="75"/>
      <c r="B150" s="34"/>
      <c r="C150" s="88"/>
      <c r="D150" s="88"/>
      <c r="E150" s="88"/>
      <c r="F150" s="88"/>
      <c r="G150" s="88"/>
      <c r="H150" s="88"/>
      <c r="I150" s="88"/>
      <c r="J150" s="35">
        <f>SUM(B150:I150)</f>
        <v>0</v>
      </c>
      <c r="K150" s="107">
        <f t="shared" ref="K150" si="23">J150/1</f>
        <v>0</v>
      </c>
      <c r="L150" s="109"/>
    </row>
    <row r="151" spans="1:12" ht="15" customHeight="1" x14ac:dyDescent="0.2">
      <c r="A151" s="67" t="s">
        <v>54</v>
      </c>
      <c r="B151" s="7">
        <v>118</v>
      </c>
      <c r="C151" s="7"/>
      <c r="D151" s="7"/>
      <c r="E151" s="7"/>
      <c r="F151" s="7"/>
      <c r="G151" s="7"/>
      <c r="H151" s="7"/>
      <c r="I151" s="7"/>
      <c r="J151" s="35">
        <f>SUM(B151:I151)</f>
        <v>118</v>
      </c>
      <c r="K151" s="53">
        <f>J151/1</f>
        <v>118</v>
      </c>
      <c r="L151" s="49"/>
    </row>
    <row r="152" spans="1:12" ht="15" customHeight="1" thickBot="1" x14ac:dyDescent="0.25">
      <c r="A152" s="67"/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6"/>
    </row>
    <row r="153" spans="1:12" ht="5.25" customHeight="1" thickBot="1" x14ac:dyDescent="0.25">
      <c r="A153" s="134"/>
      <c r="B153" s="40">
        <f>SUM(B150:B152)</f>
        <v>118</v>
      </c>
      <c r="C153" s="40">
        <f t="shared" ref="C153:L153" si="24">SUM(C150:C152)</f>
        <v>0</v>
      </c>
      <c r="D153" s="40">
        <f t="shared" si="24"/>
        <v>0</v>
      </c>
      <c r="E153" s="40">
        <f t="shared" si="24"/>
        <v>0</v>
      </c>
      <c r="F153" s="40">
        <f t="shared" si="24"/>
        <v>0</v>
      </c>
      <c r="G153" s="40">
        <f t="shared" si="24"/>
        <v>0</v>
      </c>
      <c r="H153" s="40">
        <f t="shared" si="24"/>
        <v>0</v>
      </c>
      <c r="I153" s="40">
        <f t="shared" si="24"/>
        <v>0</v>
      </c>
      <c r="J153" s="40">
        <f t="shared" si="24"/>
        <v>118</v>
      </c>
      <c r="K153" s="40">
        <f t="shared" si="24"/>
        <v>118</v>
      </c>
      <c r="L153" s="40">
        <f t="shared" si="24"/>
        <v>0</v>
      </c>
    </row>
    <row r="154" spans="1:12" ht="24" customHeight="1" x14ac:dyDescent="0.2">
      <c r="A154" s="65" t="s">
        <v>14</v>
      </c>
      <c r="B154" s="5"/>
      <c r="C154" s="5"/>
      <c r="D154" s="5"/>
      <c r="E154" s="5"/>
      <c r="F154" s="5"/>
      <c r="G154" s="5"/>
      <c r="H154" s="5"/>
      <c r="I154" s="5"/>
      <c r="J154" s="22" t="s">
        <v>0</v>
      </c>
      <c r="K154" s="32" t="s">
        <v>13</v>
      </c>
      <c r="L154" s="96" t="s">
        <v>1</v>
      </c>
    </row>
    <row r="155" spans="1:12" ht="12.75" customHeight="1" thickBot="1" x14ac:dyDescent="0.25">
      <c r="A155" s="66" t="s">
        <v>2</v>
      </c>
      <c r="B155" s="38">
        <f>B165/2</f>
        <v>226</v>
      </c>
      <c r="C155" s="39">
        <f>C165/2</f>
        <v>203.5</v>
      </c>
      <c r="D155" s="38">
        <f>D165/2</f>
        <v>184</v>
      </c>
      <c r="E155" s="39">
        <f>E165/3</f>
        <v>179</v>
      </c>
      <c r="F155" s="38">
        <f>F165/2</f>
        <v>97.5</v>
      </c>
      <c r="G155" s="39">
        <f>G165/1</f>
        <v>0</v>
      </c>
      <c r="H155" s="38">
        <f>H165/1</f>
        <v>0</v>
      </c>
      <c r="I155" s="39">
        <f t="shared" ref="I155" si="25">I165/3</f>
        <v>0</v>
      </c>
      <c r="J155" s="23"/>
      <c r="K155" s="36">
        <f>SUM(B155:J155)/5</f>
        <v>178</v>
      </c>
      <c r="L155" s="105" t="s">
        <v>52</v>
      </c>
    </row>
    <row r="156" spans="1:12" ht="12.75" customHeight="1" x14ac:dyDescent="0.2">
      <c r="A156" s="76" t="s">
        <v>50</v>
      </c>
      <c r="B156" s="42">
        <v>232</v>
      </c>
      <c r="C156" s="42"/>
      <c r="D156" s="42">
        <v>204</v>
      </c>
      <c r="E156" s="42">
        <v>222</v>
      </c>
      <c r="F156" s="42"/>
      <c r="G156" s="42"/>
      <c r="H156" s="42"/>
      <c r="I156" s="42"/>
      <c r="J156" s="43">
        <f>SUM(A156:I156)</f>
        <v>658</v>
      </c>
      <c r="K156" s="53">
        <f>J156/3</f>
        <v>219.33333333333334</v>
      </c>
      <c r="L156" s="106"/>
    </row>
    <row r="157" spans="1:12" ht="12.75" customHeight="1" x14ac:dyDescent="0.2">
      <c r="A157" s="67" t="s">
        <v>78</v>
      </c>
      <c r="B157" s="7">
        <v>220</v>
      </c>
      <c r="C157" s="7">
        <v>228</v>
      </c>
      <c r="D157" s="7"/>
      <c r="E157" s="7">
        <v>204</v>
      </c>
      <c r="F157" s="7">
        <v>195</v>
      </c>
      <c r="G157" s="7"/>
      <c r="H157" s="7"/>
      <c r="I157" s="7"/>
      <c r="J157" s="35">
        <f>SUM(A157:I157)</f>
        <v>847</v>
      </c>
      <c r="K157" s="53">
        <f>J157/4</f>
        <v>211.75</v>
      </c>
      <c r="L157" s="49"/>
    </row>
    <row r="158" spans="1:12" ht="12.75" customHeight="1" x14ac:dyDescent="0.2">
      <c r="A158" s="67" t="s">
        <v>113</v>
      </c>
      <c r="B158" s="7"/>
      <c r="C158" s="7">
        <v>179</v>
      </c>
      <c r="D158" s="7"/>
      <c r="E158" s="7"/>
      <c r="F158" s="7"/>
      <c r="G158" s="7"/>
      <c r="H158" s="7"/>
      <c r="I158" s="7"/>
      <c r="J158" s="35">
        <f>SUM(A158:I158)</f>
        <v>179</v>
      </c>
      <c r="K158" s="53">
        <f>J158/1</f>
        <v>179</v>
      </c>
      <c r="L158" s="49"/>
    </row>
    <row r="159" spans="1:12" ht="12.75" customHeight="1" x14ac:dyDescent="0.2">
      <c r="A159" s="67" t="s">
        <v>124</v>
      </c>
      <c r="B159" s="7"/>
      <c r="C159" s="7"/>
      <c r="D159" s="7">
        <v>164</v>
      </c>
      <c r="E159" s="7"/>
      <c r="F159" s="7"/>
      <c r="G159" s="7"/>
      <c r="H159" s="7"/>
      <c r="I159" s="7"/>
      <c r="J159" s="35">
        <f>SUM(A159:I159)</f>
        <v>164</v>
      </c>
      <c r="K159" s="53">
        <f>J159/1</f>
        <v>164</v>
      </c>
      <c r="L159" s="49"/>
    </row>
    <row r="160" spans="1:12" ht="12.75" customHeight="1" x14ac:dyDescent="0.2">
      <c r="A160" s="143" t="s">
        <v>129</v>
      </c>
      <c r="B160" s="34"/>
      <c r="C160" s="34"/>
      <c r="D160" s="34"/>
      <c r="E160" s="34">
        <v>111</v>
      </c>
      <c r="F160" s="7"/>
      <c r="G160" s="7"/>
      <c r="H160" s="7"/>
      <c r="I160" s="7"/>
      <c r="J160" s="35">
        <f>SUM(A160:I160)</f>
        <v>111</v>
      </c>
      <c r="K160" s="53">
        <f>J160/1</f>
        <v>111</v>
      </c>
      <c r="L160" s="49"/>
    </row>
    <row r="161" spans="1:12" ht="12.75" customHeight="1" x14ac:dyDescent="0.2">
      <c r="A161" s="67"/>
      <c r="B161" s="34"/>
      <c r="C161" s="34"/>
      <c r="D161" s="34"/>
      <c r="E161" s="7"/>
      <c r="F161" s="7"/>
      <c r="G161" s="7"/>
      <c r="H161" s="7"/>
      <c r="I161" s="7"/>
      <c r="J161" s="35">
        <f t="shared" ref="J161" si="26">SUM(A161:I161)</f>
        <v>0</v>
      </c>
      <c r="K161" s="53">
        <f t="shared" ref="K161" si="27">J161/1</f>
        <v>0</v>
      </c>
      <c r="L161" s="49"/>
    </row>
    <row r="162" spans="1:12" ht="12.75" customHeight="1" x14ac:dyDescent="0.2">
      <c r="A162" s="67"/>
      <c r="B162" s="34"/>
      <c r="C162" s="34"/>
      <c r="D162" s="34"/>
      <c r="E162" s="7"/>
      <c r="F162" s="7"/>
      <c r="G162" s="7"/>
      <c r="H162" s="7"/>
      <c r="I162" s="7"/>
      <c r="J162" s="35">
        <f t="shared" ref="J162:J163" si="28">SUM(A162:I162)</f>
        <v>0</v>
      </c>
      <c r="K162" s="132">
        <f t="shared" ref="K162:K163" si="29">J162/1</f>
        <v>0</v>
      </c>
      <c r="L162" s="49"/>
    </row>
    <row r="163" spans="1:12" ht="12.75" customHeight="1" x14ac:dyDescent="0.2">
      <c r="A163" s="67"/>
      <c r="B163" s="7"/>
      <c r="C163" s="7"/>
      <c r="D163" s="7"/>
      <c r="E163" s="7"/>
      <c r="F163" s="7"/>
      <c r="G163" s="7"/>
      <c r="H163" s="7"/>
      <c r="I163" s="7"/>
      <c r="J163" s="35">
        <f t="shared" si="28"/>
        <v>0</v>
      </c>
      <c r="K163" s="132">
        <f t="shared" si="29"/>
        <v>0</v>
      </c>
      <c r="L163" s="49"/>
    </row>
    <row r="164" spans="1:12" ht="6.75" customHeight="1" thickBot="1" x14ac:dyDescent="0.25">
      <c r="A164" s="74"/>
      <c r="B164" s="10"/>
      <c r="C164" s="10"/>
      <c r="D164" s="10"/>
      <c r="E164" s="10"/>
      <c r="F164" s="10"/>
      <c r="G164" s="10"/>
      <c r="H164" s="10"/>
      <c r="I164" s="10"/>
      <c r="J164" s="50"/>
      <c r="K164" s="87"/>
      <c r="L164" s="45"/>
    </row>
    <row r="165" spans="1:12" ht="6.75" customHeight="1" thickBot="1" x14ac:dyDescent="0.25">
      <c r="A165" s="72"/>
      <c r="B165" s="40">
        <f>SUM(B156:B164)</f>
        <v>452</v>
      </c>
      <c r="C165" s="40">
        <f t="shared" ref="C165:I165" si="30">SUM(C156:C164)</f>
        <v>407</v>
      </c>
      <c r="D165" s="40">
        <f t="shared" si="30"/>
        <v>368</v>
      </c>
      <c r="E165" s="40">
        <f t="shared" si="30"/>
        <v>537</v>
      </c>
      <c r="F165" s="40">
        <f t="shared" si="30"/>
        <v>195</v>
      </c>
      <c r="G165" s="40">
        <f t="shared" si="30"/>
        <v>0</v>
      </c>
      <c r="H165" s="40">
        <f t="shared" si="30"/>
        <v>0</v>
      </c>
      <c r="I165" s="40">
        <f t="shared" si="30"/>
        <v>0</v>
      </c>
      <c r="J165" s="40">
        <f>SUM(J156:J164)</f>
        <v>1959</v>
      </c>
      <c r="K165" s="40">
        <f>SUM(K156:K164)</f>
        <v>885.08333333333337</v>
      </c>
      <c r="L165" s="15"/>
    </row>
    <row r="166" spans="1:12" ht="24" customHeight="1" x14ac:dyDescent="0.2">
      <c r="A166" s="65" t="s">
        <v>12</v>
      </c>
      <c r="B166" s="5"/>
      <c r="C166" s="5"/>
      <c r="D166" s="5"/>
      <c r="E166" s="5"/>
      <c r="F166" s="5"/>
      <c r="G166" s="5"/>
      <c r="H166" s="5"/>
      <c r="I166" s="5"/>
      <c r="J166" s="22" t="s">
        <v>0</v>
      </c>
      <c r="K166" s="32" t="s">
        <v>13</v>
      </c>
      <c r="L166" s="96" t="s">
        <v>1</v>
      </c>
    </row>
    <row r="167" spans="1:12" ht="12.75" customHeight="1" thickBot="1" x14ac:dyDescent="0.25">
      <c r="A167" s="66" t="s">
        <v>2</v>
      </c>
      <c r="B167" s="38">
        <f>B171/1</f>
        <v>157</v>
      </c>
      <c r="C167" s="39">
        <f>C171/1</f>
        <v>164</v>
      </c>
      <c r="D167" s="38">
        <f t="shared" ref="D167" si="31">D171/1</f>
        <v>0</v>
      </c>
      <c r="E167" s="39">
        <f>E171/1</f>
        <v>0</v>
      </c>
      <c r="F167" s="38">
        <f t="shared" ref="F167" si="32">F171/1</f>
        <v>0</v>
      </c>
      <c r="G167" s="39">
        <f t="shared" ref="G167" si="33">G171/3</f>
        <v>0</v>
      </c>
      <c r="H167" s="38">
        <f t="shared" ref="H167" si="34">H171/1</f>
        <v>0</v>
      </c>
      <c r="I167" s="39">
        <f t="shared" ref="I167" si="35">I171/3</f>
        <v>0</v>
      </c>
      <c r="J167" s="23"/>
      <c r="K167" s="36">
        <f>SUM(B167:J167)/4</f>
        <v>80.25</v>
      </c>
      <c r="L167" s="97" t="s">
        <v>52</v>
      </c>
    </row>
    <row r="168" spans="1:12" ht="12.75" customHeight="1" x14ac:dyDescent="0.2">
      <c r="A168" s="76" t="s">
        <v>42</v>
      </c>
      <c r="B168" s="42">
        <v>157</v>
      </c>
      <c r="C168" s="42">
        <v>164</v>
      </c>
      <c r="D168" s="42"/>
      <c r="E168" s="42"/>
      <c r="F168" s="42"/>
      <c r="G168" s="42"/>
      <c r="H168" s="42"/>
      <c r="I168" s="42"/>
      <c r="J168" s="43">
        <f>SUM(A168:I168)</f>
        <v>321</v>
      </c>
      <c r="K168" s="53">
        <f>J168/2</f>
        <v>160.5</v>
      </c>
      <c r="L168" s="49"/>
    </row>
    <row r="169" spans="1:12" ht="12.75" customHeight="1" x14ac:dyDescent="0.2">
      <c r="A169" s="99"/>
      <c r="B169" s="7"/>
      <c r="C169" s="7"/>
      <c r="D169" s="7"/>
      <c r="E169" s="7"/>
      <c r="F169" s="7"/>
      <c r="G169" s="7"/>
      <c r="H169" s="7"/>
      <c r="I169" s="7"/>
      <c r="J169" s="35">
        <f>SUM(A169:I169)</f>
        <v>0</v>
      </c>
      <c r="K169" s="133">
        <f>J169/1</f>
        <v>0</v>
      </c>
      <c r="L169" s="49"/>
    </row>
    <row r="170" spans="1:12" ht="5.25" customHeight="1" thickBot="1" x14ac:dyDescent="0.25">
      <c r="A170" s="74"/>
      <c r="B170" s="10"/>
      <c r="C170" s="10"/>
      <c r="D170" s="10"/>
      <c r="E170" s="10"/>
      <c r="F170" s="10"/>
      <c r="G170" s="10"/>
      <c r="H170" s="10"/>
      <c r="I170" s="10"/>
      <c r="J170" s="50"/>
      <c r="K170" s="56"/>
      <c r="L170" s="45"/>
    </row>
    <row r="171" spans="1:12" ht="6" customHeight="1" thickBot="1" x14ac:dyDescent="0.25">
      <c r="A171" s="77"/>
      <c r="B171" s="47">
        <f t="shared" ref="B171:K171" si="36">SUM(B168:B170)</f>
        <v>157</v>
      </c>
      <c r="C171" s="47">
        <f t="shared" si="36"/>
        <v>164</v>
      </c>
      <c r="D171" s="47">
        <f t="shared" si="36"/>
        <v>0</v>
      </c>
      <c r="E171" s="47">
        <f t="shared" si="36"/>
        <v>0</v>
      </c>
      <c r="F171" s="47">
        <f t="shared" si="36"/>
        <v>0</v>
      </c>
      <c r="G171" s="47">
        <f t="shared" si="36"/>
        <v>0</v>
      </c>
      <c r="H171" s="47">
        <f t="shared" si="36"/>
        <v>0</v>
      </c>
      <c r="I171" s="47">
        <f t="shared" si="36"/>
        <v>0</v>
      </c>
      <c r="J171" s="47">
        <f t="shared" si="36"/>
        <v>321</v>
      </c>
      <c r="K171" s="47">
        <f t="shared" si="36"/>
        <v>160.5</v>
      </c>
      <c r="L171" s="48"/>
    </row>
    <row r="172" spans="1:12" ht="24.6" customHeight="1" x14ac:dyDescent="0.2">
      <c r="A172" s="148" t="s">
        <v>11</v>
      </c>
      <c r="B172" s="149"/>
      <c r="C172" s="149"/>
      <c r="D172" s="149"/>
      <c r="E172" s="5"/>
      <c r="F172" s="5"/>
      <c r="G172" s="5"/>
      <c r="H172" s="5"/>
      <c r="I172" s="5"/>
      <c r="J172" s="22" t="s">
        <v>0</v>
      </c>
      <c r="K172" s="32" t="s">
        <v>13</v>
      </c>
      <c r="L172" s="96" t="s">
        <v>1</v>
      </c>
    </row>
    <row r="173" spans="1:12" ht="12.75" customHeight="1" thickBot="1" x14ac:dyDescent="0.25">
      <c r="A173" s="80" t="s">
        <v>2</v>
      </c>
      <c r="B173" s="38">
        <f>B176/1</f>
        <v>0</v>
      </c>
      <c r="C173" s="39">
        <f>C176/3</f>
        <v>0</v>
      </c>
      <c r="D173" s="38">
        <f t="shared" ref="D173" si="37">D176/1</f>
        <v>0</v>
      </c>
      <c r="E173" s="39">
        <f t="shared" ref="E173" si="38">E176/3</f>
        <v>0</v>
      </c>
      <c r="F173" s="38">
        <f t="shared" ref="F173" si="39">F176/1</f>
        <v>0</v>
      </c>
      <c r="G173" s="39">
        <f t="shared" ref="G173" si="40">G176/3</f>
        <v>0</v>
      </c>
      <c r="H173" s="38">
        <f t="shared" ref="H173" si="41">H176/1</f>
        <v>0</v>
      </c>
      <c r="I173" s="39">
        <f t="shared" ref="I173" si="42">I176/3</f>
        <v>0</v>
      </c>
      <c r="J173" s="28"/>
      <c r="K173" s="36">
        <f>SUM(B173:J173)/3</f>
        <v>0</v>
      </c>
      <c r="L173" s="97" t="s">
        <v>52</v>
      </c>
    </row>
    <row r="174" spans="1:12" ht="6.75" customHeight="1" thickBot="1" x14ac:dyDescent="0.25">
      <c r="A174" s="81"/>
      <c r="B174" s="6"/>
      <c r="C174" s="6"/>
      <c r="D174" s="6"/>
      <c r="E174" s="6"/>
      <c r="F174" s="6"/>
      <c r="G174" s="6"/>
      <c r="H174" s="6"/>
      <c r="I174" s="6"/>
      <c r="J174" s="35">
        <f>SUM(A174:I174)</f>
        <v>0</v>
      </c>
      <c r="K174" s="54">
        <f>J174/2</f>
        <v>0</v>
      </c>
      <c r="L174" s="19"/>
    </row>
    <row r="175" spans="1:12" ht="6.75" customHeight="1" thickBot="1" x14ac:dyDescent="0.25">
      <c r="A175" s="82"/>
      <c r="B175" s="2"/>
      <c r="C175" s="2"/>
      <c r="D175" s="2"/>
      <c r="E175" s="2"/>
      <c r="F175" s="2"/>
      <c r="G175" s="2"/>
      <c r="H175" s="2"/>
      <c r="I175" s="2"/>
      <c r="J175" s="35">
        <f>SUM(A175:I175)</f>
        <v>0</v>
      </c>
      <c r="K175" s="54">
        <f>J175/2</f>
        <v>0</v>
      </c>
      <c r="L175" s="18"/>
    </row>
    <row r="176" spans="1:12" ht="6.75" customHeight="1" thickBot="1" x14ac:dyDescent="0.25">
      <c r="A176" s="72"/>
      <c r="B176" s="9"/>
      <c r="C176" s="9"/>
      <c r="D176" s="9"/>
      <c r="E176" s="9"/>
      <c r="F176" s="9"/>
      <c r="G176" s="9"/>
      <c r="H176" s="9"/>
      <c r="I176" s="9"/>
      <c r="J176" s="25"/>
      <c r="K176" s="25"/>
      <c r="L176" s="15"/>
    </row>
    <row r="177" spans="1:12" ht="24.6" customHeight="1" x14ac:dyDescent="0.2">
      <c r="A177" s="65" t="s">
        <v>9</v>
      </c>
      <c r="B177" s="12"/>
      <c r="C177" s="5"/>
      <c r="D177" s="5"/>
      <c r="E177" s="5"/>
      <c r="F177" s="5"/>
      <c r="G177" s="5"/>
      <c r="H177" s="5"/>
      <c r="I177" s="5"/>
      <c r="J177" s="22" t="s">
        <v>0</v>
      </c>
      <c r="K177" s="32" t="s">
        <v>13</v>
      </c>
      <c r="L177" s="96" t="s">
        <v>1</v>
      </c>
    </row>
    <row r="178" spans="1:12" ht="12.75" customHeight="1" thickBot="1" x14ac:dyDescent="0.25">
      <c r="A178" s="66" t="s">
        <v>2</v>
      </c>
      <c r="B178" s="38">
        <f>B188/5</f>
        <v>191.2</v>
      </c>
      <c r="C178" s="39">
        <f>C188/4</f>
        <v>213</v>
      </c>
      <c r="D178" s="38">
        <f>D188/4</f>
        <v>217.5</v>
      </c>
      <c r="E178" s="39">
        <f>E188/3</f>
        <v>229.33333333333334</v>
      </c>
      <c r="F178" s="38">
        <f>F188/3</f>
        <v>217.66666666666666</v>
      </c>
      <c r="G178" s="39">
        <f>G188/1</f>
        <v>0</v>
      </c>
      <c r="H178" s="38">
        <f>H188/1</f>
        <v>0</v>
      </c>
      <c r="I178" s="39">
        <f t="shared" ref="I178" si="43">I188/3</f>
        <v>0</v>
      </c>
      <c r="J178" s="23"/>
      <c r="K178" s="36">
        <f>SUM(B178:J178)/5</f>
        <v>213.74</v>
      </c>
      <c r="L178" s="97" t="s">
        <v>52</v>
      </c>
    </row>
    <row r="179" spans="1:12" ht="12.75" customHeight="1" x14ac:dyDescent="0.2">
      <c r="A179" s="75" t="s">
        <v>44</v>
      </c>
      <c r="B179" s="7">
        <v>239</v>
      </c>
      <c r="C179" s="7">
        <v>266</v>
      </c>
      <c r="D179" s="7">
        <v>227</v>
      </c>
      <c r="E179" s="7">
        <v>256</v>
      </c>
      <c r="F179" s="7">
        <v>277</v>
      </c>
      <c r="G179" s="7"/>
      <c r="H179" s="7"/>
      <c r="I179" s="7"/>
      <c r="J179" s="35">
        <f>SUM(B179:I179)</f>
        <v>1265</v>
      </c>
      <c r="K179" s="53">
        <f>J179/4</f>
        <v>316.25</v>
      </c>
      <c r="L179" s="49"/>
    </row>
    <row r="180" spans="1:12" ht="12.75" customHeight="1" x14ac:dyDescent="0.2">
      <c r="A180" s="75" t="s">
        <v>79</v>
      </c>
      <c r="B180" s="7">
        <v>250</v>
      </c>
      <c r="C180" s="7">
        <v>221</v>
      </c>
      <c r="D180" s="7">
        <v>251</v>
      </c>
      <c r="E180" s="7">
        <v>250</v>
      </c>
      <c r="F180" s="7">
        <v>218</v>
      </c>
      <c r="G180" s="7"/>
      <c r="H180" s="7"/>
      <c r="I180" s="7"/>
      <c r="J180" s="35">
        <f>SUM(B180:I180)</f>
        <v>1190</v>
      </c>
      <c r="K180" s="53">
        <f>J180/4</f>
        <v>297.5</v>
      </c>
      <c r="L180" s="49"/>
    </row>
    <row r="181" spans="1:12" ht="12.75" customHeight="1" x14ac:dyDescent="0.2">
      <c r="A181" s="144" t="s">
        <v>136</v>
      </c>
      <c r="B181" s="7"/>
      <c r="C181" s="7"/>
      <c r="D181" s="7">
        <v>157</v>
      </c>
      <c r="E181" s="7">
        <v>182</v>
      </c>
      <c r="F181" s="7">
        <v>158</v>
      </c>
      <c r="G181" s="7"/>
      <c r="H181" s="7"/>
      <c r="I181" s="7"/>
      <c r="J181" s="35">
        <f>SUM(B181:I181)</f>
        <v>497</v>
      </c>
      <c r="K181" s="53">
        <f>J181/2</f>
        <v>248.5</v>
      </c>
      <c r="L181" s="49"/>
    </row>
    <row r="182" spans="1:12" ht="12.75" customHeight="1" x14ac:dyDescent="0.2">
      <c r="A182" s="75" t="s">
        <v>80</v>
      </c>
      <c r="B182" s="7">
        <v>142</v>
      </c>
      <c r="C182" s="7">
        <v>213</v>
      </c>
      <c r="D182" s="7">
        <v>235</v>
      </c>
      <c r="E182" s="7"/>
      <c r="F182" s="7"/>
      <c r="G182" s="7"/>
      <c r="H182" s="7"/>
      <c r="I182" s="7"/>
      <c r="J182" s="35">
        <f>SUM(B182:I182)</f>
        <v>590</v>
      </c>
      <c r="K182" s="53">
        <f>J182/3</f>
        <v>196.66666666666666</v>
      </c>
      <c r="L182" s="49"/>
    </row>
    <row r="183" spans="1:12" ht="12.75" customHeight="1" x14ac:dyDescent="0.2">
      <c r="A183" s="75" t="s">
        <v>81</v>
      </c>
      <c r="B183" s="7">
        <v>167</v>
      </c>
      <c r="C183" s="7">
        <v>152</v>
      </c>
      <c r="D183" s="7"/>
      <c r="E183" s="7"/>
      <c r="F183" s="7"/>
      <c r="G183" s="7"/>
      <c r="H183" s="7"/>
      <c r="I183" s="7"/>
      <c r="J183" s="35">
        <f>SUM(B183:I183)</f>
        <v>319</v>
      </c>
      <c r="K183" s="53">
        <f>J183/2</f>
        <v>159.5</v>
      </c>
      <c r="L183" s="49"/>
    </row>
    <row r="184" spans="1:12" ht="12.75" customHeight="1" x14ac:dyDescent="0.2">
      <c r="A184" s="75" t="s">
        <v>38</v>
      </c>
      <c r="B184" s="7">
        <v>158</v>
      </c>
      <c r="C184" s="7"/>
      <c r="D184" s="7"/>
      <c r="E184" s="7"/>
      <c r="F184" s="7"/>
      <c r="G184" s="7"/>
      <c r="H184" s="7"/>
      <c r="I184" s="7"/>
      <c r="J184" s="35">
        <f>SUM(B184:I184)</f>
        <v>158</v>
      </c>
      <c r="K184" s="53">
        <f>J184/1</f>
        <v>158</v>
      </c>
      <c r="L184" s="49"/>
    </row>
    <row r="185" spans="1:12" ht="12.75" customHeight="1" x14ac:dyDescent="0.2">
      <c r="A185" s="75"/>
      <c r="B185" s="7"/>
      <c r="C185" s="7"/>
      <c r="D185" s="7"/>
      <c r="E185" s="7"/>
      <c r="F185" s="7"/>
      <c r="G185" s="7"/>
      <c r="H185" s="7"/>
      <c r="I185" s="7"/>
      <c r="J185" s="35">
        <f t="shared" ref="J179:J185" si="44">SUM(B185:I185)</f>
        <v>0</v>
      </c>
      <c r="K185" s="53">
        <f>J185/2</f>
        <v>0</v>
      </c>
      <c r="L185" s="49"/>
    </row>
    <row r="186" spans="1:12" ht="12.75" customHeight="1" x14ac:dyDescent="0.2">
      <c r="A186" s="75"/>
      <c r="B186" s="7"/>
      <c r="C186" s="7"/>
      <c r="D186" s="7"/>
      <c r="E186" s="7"/>
      <c r="F186" s="7"/>
      <c r="G186" s="7"/>
      <c r="H186" s="7"/>
      <c r="I186" s="7"/>
      <c r="J186" s="35">
        <f t="shared" ref="J186" si="45">SUM(B186:I186)</f>
        <v>0</v>
      </c>
      <c r="K186" s="53">
        <f t="shared" ref="K186" si="46">J186/2</f>
        <v>0</v>
      </c>
      <c r="L186" s="49"/>
    </row>
    <row r="187" spans="1:12" ht="12.75" customHeight="1" x14ac:dyDescent="0.2">
      <c r="A187" s="75"/>
      <c r="B187" s="7"/>
      <c r="C187" s="7"/>
      <c r="D187" s="7"/>
      <c r="E187" s="7"/>
      <c r="F187" s="7"/>
      <c r="G187" s="7"/>
      <c r="H187" s="7"/>
      <c r="I187" s="7"/>
      <c r="J187" s="35">
        <f t="shared" ref="J187" si="47">SUM(B187:I187)</f>
        <v>0</v>
      </c>
      <c r="K187" s="133">
        <f t="shared" ref="K187" si="48">J187/1</f>
        <v>0</v>
      </c>
      <c r="L187" s="49"/>
    </row>
    <row r="188" spans="1:12" ht="5.25" customHeight="1" thickBot="1" x14ac:dyDescent="0.25">
      <c r="A188" s="83"/>
      <c r="B188" s="95">
        <f>SUM(B179:B184)</f>
        <v>956</v>
      </c>
      <c r="C188" s="95">
        <f t="shared" ref="C188:J188" si="49">SUM(C179:C184)</f>
        <v>852</v>
      </c>
      <c r="D188" s="95">
        <f t="shared" si="49"/>
        <v>870</v>
      </c>
      <c r="E188" s="95">
        <f t="shared" si="49"/>
        <v>688</v>
      </c>
      <c r="F188" s="95">
        <f t="shared" si="49"/>
        <v>653</v>
      </c>
      <c r="G188" s="95">
        <f t="shared" si="49"/>
        <v>0</v>
      </c>
      <c r="H188" s="95">
        <f t="shared" si="49"/>
        <v>0</v>
      </c>
      <c r="I188" s="95">
        <f t="shared" si="49"/>
        <v>0</v>
      </c>
      <c r="J188" s="95">
        <f t="shared" si="49"/>
        <v>4019</v>
      </c>
      <c r="K188" s="95">
        <f>SUM(K179:K184)</f>
        <v>1376.4166666666667</v>
      </c>
      <c r="L188" s="33"/>
    </row>
    <row r="189" spans="1:12" ht="24.6" customHeight="1" x14ac:dyDescent="0.2">
      <c r="A189" s="65" t="s">
        <v>15</v>
      </c>
      <c r="B189" s="12"/>
      <c r="C189" s="5"/>
      <c r="D189" s="5"/>
      <c r="E189" s="5"/>
      <c r="F189" s="5"/>
      <c r="G189" s="5"/>
      <c r="H189" s="5"/>
      <c r="I189" s="5"/>
      <c r="J189" s="22" t="s">
        <v>0</v>
      </c>
      <c r="K189" s="32" t="s">
        <v>13</v>
      </c>
      <c r="L189" s="96" t="s">
        <v>1</v>
      </c>
    </row>
    <row r="190" spans="1:12" ht="12.75" customHeight="1" thickBot="1" x14ac:dyDescent="0.25">
      <c r="A190" s="66" t="s">
        <v>2</v>
      </c>
      <c r="B190" s="38">
        <f>B193/1</f>
        <v>0</v>
      </c>
      <c r="C190" s="39">
        <f>C193/3</f>
        <v>0</v>
      </c>
      <c r="D190" s="38">
        <f t="shared" ref="D190" si="50">D193/1</f>
        <v>0</v>
      </c>
      <c r="E190" s="39">
        <f t="shared" ref="E190" si="51">E193/3</f>
        <v>0</v>
      </c>
      <c r="F190" s="38">
        <f t="shared" ref="F190" si="52">F193/1</f>
        <v>0</v>
      </c>
      <c r="G190" s="39">
        <f t="shared" ref="G190" si="53">G193/3</f>
        <v>0</v>
      </c>
      <c r="H190" s="38">
        <f t="shared" ref="H190" si="54">H193/1</f>
        <v>0</v>
      </c>
      <c r="I190" s="39">
        <f t="shared" ref="I190" si="55">I193/3</f>
        <v>0</v>
      </c>
      <c r="J190" s="23"/>
      <c r="K190" s="36">
        <f>SUM(B190:J190)/3</f>
        <v>0</v>
      </c>
      <c r="L190" s="97" t="s">
        <v>52</v>
      </c>
    </row>
    <row r="191" spans="1:12" ht="3.75" customHeight="1" x14ac:dyDescent="0.2">
      <c r="A191" s="76"/>
      <c r="B191" s="42"/>
      <c r="C191" s="42"/>
      <c r="D191" s="42"/>
      <c r="E191" s="42"/>
      <c r="F191" s="42"/>
      <c r="G191" s="42"/>
      <c r="H191" s="42"/>
      <c r="I191" s="42"/>
      <c r="J191" s="43">
        <f>SUM(B191:I191)</f>
        <v>0</v>
      </c>
      <c r="K191" s="54">
        <f t="shared" ref="K191:K193" si="56">J191/1</f>
        <v>0</v>
      </c>
      <c r="L191" s="44"/>
    </row>
    <row r="192" spans="1:12" ht="3.75" customHeight="1" x14ac:dyDescent="0.2">
      <c r="A192" s="69"/>
      <c r="B192" s="8"/>
      <c r="C192" s="8"/>
      <c r="D192" s="8"/>
      <c r="E192" s="8"/>
      <c r="F192" s="8"/>
      <c r="G192" s="8"/>
      <c r="H192" s="8"/>
      <c r="I192" s="8"/>
      <c r="J192" s="35">
        <f>SUM(B192:I192)</f>
        <v>0</v>
      </c>
      <c r="K192" s="53">
        <f t="shared" si="56"/>
        <v>0</v>
      </c>
      <c r="L192" s="19"/>
    </row>
    <row r="193" spans="1:12" ht="3.75" customHeight="1" thickBot="1" x14ac:dyDescent="0.25">
      <c r="A193" s="74"/>
      <c r="B193" s="10"/>
      <c r="C193" s="10"/>
      <c r="D193" s="10"/>
      <c r="E193" s="10"/>
      <c r="F193" s="10"/>
      <c r="G193" s="10"/>
      <c r="H193" s="10"/>
      <c r="I193" s="10"/>
      <c r="J193" s="50">
        <f>SUM(B193:I193)</f>
        <v>0</v>
      </c>
      <c r="K193" s="56">
        <f t="shared" si="56"/>
        <v>0</v>
      </c>
      <c r="L193" s="18"/>
    </row>
    <row r="194" spans="1:12" ht="21.75" customHeight="1" x14ac:dyDescent="0.2">
      <c r="A194" s="150" t="s">
        <v>10</v>
      </c>
      <c r="B194" s="151"/>
      <c r="C194" s="151"/>
      <c r="D194" s="151"/>
      <c r="E194" s="5"/>
      <c r="F194" s="5"/>
      <c r="G194" s="5"/>
      <c r="H194" s="5"/>
      <c r="I194" s="5"/>
      <c r="J194" s="22" t="s">
        <v>0</v>
      </c>
      <c r="K194" s="32" t="s">
        <v>13</v>
      </c>
      <c r="L194" s="96" t="s">
        <v>1</v>
      </c>
    </row>
    <row r="195" spans="1:12" ht="12.75" customHeight="1" thickBot="1" x14ac:dyDescent="0.25">
      <c r="A195" s="66" t="s">
        <v>2</v>
      </c>
      <c r="B195" s="38">
        <f>B200/2</f>
        <v>136.5</v>
      </c>
      <c r="C195" s="39">
        <f>C200/3</f>
        <v>151.66666666666666</v>
      </c>
      <c r="D195" s="38">
        <f>D200/3</f>
        <v>109.33333333333333</v>
      </c>
      <c r="E195" s="39">
        <f>E200/3</f>
        <v>107</v>
      </c>
      <c r="F195" s="38">
        <f>F200/2</f>
        <v>121</v>
      </c>
      <c r="G195" s="39">
        <f t="shared" ref="G195" si="57">G200/3</f>
        <v>0</v>
      </c>
      <c r="H195" s="38">
        <f t="shared" ref="H195" si="58">H200/1</f>
        <v>0</v>
      </c>
      <c r="I195" s="39">
        <f t="shared" ref="I195" si="59">I200/3</f>
        <v>0</v>
      </c>
      <c r="J195" s="23"/>
      <c r="K195" s="36">
        <f>SUM(B195:J195)/5</f>
        <v>125.1</v>
      </c>
      <c r="L195" s="105" t="s">
        <v>52</v>
      </c>
    </row>
    <row r="196" spans="1:12" ht="12.75" customHeight="1" x14ac:dyDescent="0.2">
      <c r="A196" s="76" t="s">
        <v>82</v>
      </c>
      <c r="B196" s="42">
        <v>136</v>
      </c>
      <c r="C196" s="42">
        <v>192</v>
      </c>
      <c r="D196" s="42">
        <v>178</v>
      </c>
      <c r="E196" s="42">
        <v>175</v>
      </c>
      <c r="F196" s="42">
        <v>163</v>
      </c>
      <c r="G196" s="42"/>
      <c r="H196" s="42"/>
      <c r="I196" s="138"/>
      <c r="J196" s="139">
        <f>SUM(B196:I196)</f>
        <v>844</v>
      </c>
      <c r="K196" s="140">
        <f>J196/4</f>
        <v>211</v>
      </c>
      <c r="L196" s="141"/>
    </row>
    <row r="197" spans="1:12" ht="12.75" customHeight="1" thickBot="1" x14ac:dyDescent="0.25">
      <c r="A197" s="136" t="s">
        <v>114</v>
      </c>
      <c r="B197" s="137"/>
      <c r="C197" s="137">
        <v>144</v>
      </c>
      <c r="D197" s="137">
        <v>105</v>
      </c>
      <c r="E197" s="137"/>
      <c r="F197" s="137"/>
      <c r="G197" s="137"/>
      <c r="H197" s="137"/>
      <c r="I197" s="7"/>
      <c r="J197" s="35">
        <f>SUM(B197:I197)</f>
        <v>249</v>
      </c>
      <c r="K197" s="53">
        <f>J197/2</f>
        <v>124.5</v>
      </c>
      <c r="L197" s="49"/>
    </row>
    <row r="198" spans="1:12" ht="12.75" customHeight="1" x14ac:dyDescent="0.2">
      <c r="A198" s="155" t="s">
        <v>127</v>
      </c>
      <c r="B198" s="137"/>
      <c r="C198" s="137"/>
      <c r="D198" s="137"/>
      <c r="E198" s="137">
        <v>28</v>
      </c>
      <c r="F198" s="137">
        <v>79</v>
      </c>
      <c r="G198" s="137"/>
      <c r="H198" s="137"/>
      <c r="I198" s="7"/>
      <c r="J198" s="35">
        <f>SUM(B198:I198)</f>
        <v>107</v>
      </c>
      <c r="K198" s="140">
        <f>J198/1</f>
        <v>107</v>
      </c>
      <c r="L198" s="49"/>
    </row>
    <row r="199" spans="1:12" ht="12.75" customHeight="1" thickBot="1" x14ac:dyDescent="0.25">
      <c r="A199" s="67" t="s">
        <v>83</v>
      </c>
      <c r="B199" s="7">
        <v>137</v>
      </c>
      <c r="C199" s="7">
        <v>119</v>
      </c>
      <c r="D199" s="7">
        <v>45</v>
      </c>
      <c r="E199" s="7">
        <v>118</v>
      </c>
      <c r="F199" s="7"/>
      <c r="G199" s="7"/>
      <c r="H199" s="7"/>
      <c r="I199" s="7"/>
      <c r="J199" s="35">
        <f>SUM(B199:I199)</f>
        <v>419</v>
      </c>
      <c r="K199" s="53">
        <f>J199/4</f>
        <v>104.75</v>
      </c>
      <c r="L199" s="49"/>
    </row>
    <row r="200" spans="1:12" ht="9.75" customHeight="1" thickBot="1" x14ac:dyDescent="0.25">
      <c r="A200" s="70"/>
      <c r="B200" s="63">
        <f>SUM(B196:B199)</f>
        <v>273</v>
      </c>
      <c r="C200" s="63">
        <f t="shared" ref="C200:L200" si="60">SUM(C196:C199)</f>
        <v>455</v>
      </c>
      <c r="D200" s="63">
        <f t="shared" si="60"/>
        <v>328</v>
      </c>
      <c r="E200" s="63">
        <f t="shared" si="60"/>
        <v>321</v>
      </c>
      <c r="F200" s="63">
        <f t="shared" si="60"/>
        <v>242</v>
      </c>
      <c r="G200" s="63">
        <f t="shared" si="60"/>
        <v>0</v>
      </c>
      <c r="H200" s="63">
        <f t="shared" si="60"/>
        <v>0</v>
      </c>
      <c r="I200" s="63">
        <f t="shared" si="60"/>
        <v>0</v>
      </c>
      <c r="J200" s="63">
        <f t="shared" si="60"/>
        <v>1619</v>
      </c>
      <c r="K200" s="63">
        <f t="shared" si="60"/>
        <v>547.25</v>
      </c>
      <c r="L200" s="142">
        <f t="shared" si="60"/>
        <v>0</v>
      </c>
    </row>
    <row r="201" spans="1:12" ht="12.75" customHeight="1" x14ac:dyDescent="0.2">
      <c r="A201" s="68"/>
      <c r="K201" s="4"/>
    </row>
    <row r="202" spans="1:12" ht="12.75" customHeight="1" x14ac:dyDescent="0.2">
      <c r="A202" s="68"/>
      <c r="K202" s="4"/>
    </row>
    <row r="203" spans="1:12" ht="12.75" customHeight="1" x14ac:dyDescent="0.2">
      <c r="A203" s="68"/>
      <c r="K203" s="4"/>
    </row>
    <row r="204" spans="1:12" ht="12.75" customHeight="1" x14ac:dyDescent="0.2">
      <c r="A204" s="68"/>
      <c r="K204" s="4"/>
    </row>
    <row r="205" spans="1:12" ht="12.75" customHeight="1" x14ac:dyDescent="0.2">
      <c r="A205" s="68"/>
      <c r="K205" s="4"/>
    </row>
    <row r="206" spans="1:12" ht="12.75" customHeight="1" x14ac:dyDescent="0.2">
      <c r="A206" s="68"/>
      <c r="K206" s="4"/>
    </row>
    <row r="207" spans="1:12" ht="12.75" customHeight="1" x14ac:dyDescent="0.2">
      <c r="A207" s="68"/>
      <c r="K207" s="4"/>
    </row>
    <row r="208" spans="1:12" ht="12.75" customHeight="1" x14ac:dyDescent="0.2">
      <c r="A208" s="68"/>
      <c r="K208" s="4"/>
    </row>
    <row r="209" spans="1:11" ht="12.75" customHeight="1" x14ac:dyDescent="0.2">
      <c r="A209" s="68"/>
      <c r="K209" s="4"/>
    </row>
    <row r="210" spans="1:11" ht="12.75" customHeight="1" x14ac:dyDescent="0.2">
      <c r="A210" s="68"/>
      <c r="K210" s="4"/>
    </row>
    <row r="211" spans="1:11" ht="12.75" customHeight="1" x14ac:dyDescent="0.2">
      <c r="A211" s="68"/>
      <c r="K211" s="4"/>
    </row>
    <row r="212" spans="1:11" ht="12.75" customHeight="1" x14ac:dyDescent="0.2">
      <c r="A212" s="68"/>
      <c r="K212" s="4"/>
    </row>
    <row r="213" spans="1:11" ht="12.75" customHeight="1" x14ac:dyDescent="0.2">
      <c r="A213" s="68"/>
      <c r="K213" s="4"/>
    </row>
    <row r="214" spans="1:11" ht="12.75" customHeight="1" x14ac:dyDescent="0.2">
      <c r="A214" s="68"/>
      <c r="K214" s="4"/>
    </row>
    <row r="215" spans="1:11" ht="12.75" customHeight="1" x14ac:dyDescent="0.2">
      <c r="A215" s="68"/>
      <c r="K215" s="4"/>
    </row>
    <row r="216" spans="1:11" ht="12.75" customHeight="1" x14ac:dyDescent="0.2">
      <c r="A216" s="68"/>
      <c r="K216" s="4"/>
    </row>
    <row r="217" spans="1:11" ht="12.75" customHeight="1" x14ac:dyDescent="0.2">
      <c r="A217" s="68"/>
      <c r="K217" s="4"/>
    </row>
    <row r="218" spans="1:11" ht="12.75" customHeight="1" x14ac:dyDescent="0.2">
      <c r="A218" s="68"/>
      <c r="K218" s="4"/>
    </row>
    <row r="219" spans="1:11" ht="12.75" customHeight="1" x14ac:dyDescent="0.2">
      <c r="A219" s="68"/>
      <c r="K219" s="4"/>
    </row>
    <row r="220" spans="1:11" ht="12.75" customHeight="1" x14ac:dyDescent="0.2">
      <c r="A220" s="68"/>
      <c r="K220" s="4"/>
    </row>
    <row r="221" spans="1:11" ht="12.75" customHeight="1" x14ac:dyDescent="0.2">
      <c r="A221" s="68"/>
      <c r="K221" s="4"/>
    </row>
    <row r="222" spans="1:11" ht="12.75" customHeight="1" x14ac:dyDescent="0.2">
      <c r="A222" s="68"/>
      <c r="K222" s="4"/>
    </row>
    <row r="223" spans="1:11" ht="12.75" customHeight="1" x14ac:dyDescent="0.2">
      <c r="A223" s="68"/>
      <c r="K223" s="4"/>
    </row>
    <row r="224" spans="1:11" ht="12.75" customHeight="1" x14ac:dyDescent="0.2">
      <c r="A224" s="68"/>
      <c r="K224" s="4"/>
    </row>
    <row r="225" spans="1:11" ht="12.75" customHeight="1" x14ac:dyDescent="0.2">
      <c r="A225" s="68"/>
      <c r="K225" s="4"/>
    </row>
    <row r="226" spans="1:11" ht="12.75" customHeight="1" x14ac:dyDescent="0.2">
      <c r="A226" s="68"/>
      <c r="K226" s="4"/>
    </row>
    <row r="227" spans="1:11" ht="12.75" customHeight="1" x14ac:dyDescent="0.2">
      <c r="A227" s="68"/>
      <c r="K227" s="4"/>
    </row>
    <row r="228" spans="1:11" ht="12.75" customHeight="1" x14ac:dyDescent="0.2">
      <c r="A228" s="68"/>
      <c r="K228" s="4"/>
    </row>
    <row r="229" spans="1:11" ht="12.75" customHeight="1" x14ac:dyDescent="0.2">
      <c r="A229" s="68"/>
      <c r="K229" s="4"/>
    </row>
    <row r="230" spans="1:11" ht="12.75" customHeight="1" x14ac:dyDescent="0.2">
      <c r="A230" s="68"/>
      <c r="K230" s="4"/>
    </row>
    <row r="231" spans="1:11" ht="12.75" customHeight="1" x14ac:dyDescent="0.2">
      <c r="A231" s="68"/>
      <c r="K231" s="4"/>
    </row>
    <row r="232" spans="1:11" ht="12.75" customHeight="1" x14ac:dyDescent="0.2">
      <c r="A232" s="68"/>
      <c r="K232" s="4"/>
    </row>
    <row r="233" spans="1:11" ht="12.75" customHeight="1" x14ac:dyDescent="0.2">
      <c r="A233" s="68"/>
      <c r="K233" s="4"/>
    </row>
    <row r="234" spans="1:11" ht="12.75" customHeight="1" x14ac:dyDescent="0.2">
      <c r="A234" s="68"/>
      <c r="K234" s="4"/>
    </row>
    <row r="235" spans="1:11" ht="12.75" customHeight="1" x14ac:dyDescent="0.2">
      <c r="A235" s="68"/>
      <c r="K235" s="4"/>
    </row>
    <row r="236" spans="1:11" ht="12.75" customHeight="1" x14ac:dyDescent="0.2">
      <c r="A236" s="68"/>
      <c r="K236" s="4"/>
    </row>
    <row r="237" spans="1:11" ht="12.75" customHeight="1" x14ac:dyDescent="0.2">
      <c r="A237" s="68"/>
      <c r="K237" s="4"/>
    </row>
    <row r="238" spans="1:11" ht="12.75" customHeight="1" x14ac:dyDescent="0.2">
      <c r="A238" s="68"/>
      <c r="K238" s="4"/>
    </row>
    <row r="239" spans="1:11" ht="12.75" customHeight="1" x14ac:dyDescent="0.2">
      <c r="A239" s="68"/>
      <c r="K239" s="4"/>
    </row>
    <row r="240" spans="1:11" ht="12.75" customHeight="1" x14ac:dyDescent="0.2">
      <c r="K240" s="3"/>
    </row>
    <row r="241" spans="11:11" ht="12.75" customHeight="1" x14ac:dyDescent="0.2">
      <c r="K241" s="3"/>
    </row>
    <row r="242" spans="11:11" ht="12.75" customHeight="1" x14ac:dyDescent="0.2">
      <c r="K242" s="3"/>
    </row>
    <row r="243" spans="11:11" ht="12.75" customHeight="1" x14ac:dyDescent="0.2">
      <c r="K243" s="3"/>
    </row>
    <row r="244" spans="11:11" ht="12.75" customHeight="1" x14ac:dyDescent="0.2">
      <c r="K244" s="3"/>
    </row>
    <row r="245" spans="11:11" ht="12.75" customHeight="1" x14ac:dyDescent="0.2">
      <c r="K245" s="3"/>
    </row>
    <row r="246" spans="11:11" ht="12.75" customHeight="1" x14ac:dyDescent="0.2">
      <c r="K246" s="3"/>
    </row>
    <row r="247" spans="11:11" ht="12.75" customHeight="1" x14ac:dyDescent="0.2">
      <c r="K247" s="3"/>
    </row>
    <row r="248" spans="11:11" ht="12.75" customHeight="1" x14ac:dyDescent="0.2">
      <c r="K248" s="3"/>
    </row>
    <row r="249" spans="11:11" ht="12.75" customHeight="1" x14ac:dyDescent="0.2">
      <c r="K249" s="3"/>
    </row>
    <row r="250" spans="11:11" ht="12.75" customHeight="1" x14ac:dyDescent="0.2">
      <c r="K250" s="3"/>
    </row>
    <row r="251" spans="11:11" ht="12.75" customHeight="1" x14ac:dyDescent="0.2">
      <c r="K251" s="3"/>
    </row>
    <row r="252" spans="11:11" ht="12.75" customHeight="1" x14ac:dyDescent="0.2">
      <c r="K252" s="3"/>
    </row>
    <row r="253" spans="11:11" ht="12.75" customHeight="1" x14ac:dyDescent="0.2">
      <c r="K253" s="3"/>
    </row>
    <row r="254" spans="11:11" ht="12.75" customHeight="1" x14ac:dyDescent="0.2">
      <c r="K254" s="3"/>
    </row>
    <row r="255" spans="11:11" ht="12.75" customHeight="1" x14ac:dyDescent="0.2">
      <c r="K255" s="3"/>
    </row>
    <row r="256" spans="11:11" ht="12.75" customHeight="1" x14ac:dyDescent="0.2">
      <c r="K256" s="3"/>
    </row>
    <row r="257" spans="11:11" ht="12.75" customHeight="1" x14ac:dyDescent="0.2">
      <c r="K257" s="3"/>
    </row>
    <row r="258" spans="11:11" ht="12.75" customHeight="1" x14ac:dyDescent="0.2">
      <c r="K258" s="3"/>
    </row>
    <row r="259" spans="11:11" ht="12.75" customHeight="1" x14ac:dyDescent="0.2">
      <c r="K259" s="3"/>
    </row>
    <row r="260" spans="11:11" ht="12.75" customHeight="1" x14ac:dyDescent="0.2">
      <c r="K260" s="3"/>
    </row>
    <row r="261" spans="11:11" ht="12.75" customHeight="1" x14ac:dyDescent="0.2">
      <c r="K261" s="3"/>
    </row>
    <row r="262" spans="11:11" ht="12.75" customHeight="1" x14ac:dyDescent="0.2">
      <c r="K262" s="3"/>
    </row>
    <row r="263" spans="11:11" ht="12.75" customHeight="1" x14ac:dyDescent="0.2">
      <c r="K263" s="3"/>
    </row>
    <row r="264" spans="11:11" ht="12.75" customHeight="1" x14ac:dyDescent="0.2">
      <c r="K264" s="3"/>
    </row>
    <row r="265" spans="11:11" ht="12.75" customHeight="1" x14ac:dyDescent="0.2">
      <c r="K265" s="3"/>
    </row>
    <row r="266" spans="11:11" ht="12.75" customHeight="1" x14ac:dyDescent="0.2">
      <c r="K266" s="3"/>
    </row>
    <row r="267" spans="11:11" ht="12.75" customHeight="1" x14ac:dyDescent="0.2">
      <c r="K267" s="3"/>
    </row>
    <row r="268" spans="11:11" ht="12.75" customHeight="1" x14ac:dyDescent="0.2">
      <c r="K268" s="3"/>
    </row>
    <row r="269" spans="11:11" ht="12.75" customHeight="1" x14ac:dyDescent="0.2">
      <c r="K269" s="3"/>
    </row>
  </sheetData>
  <sortState xmlns:xlrd2="http://schemas.microsoft.com/office/spreadsheetml/2017/richdata2" ref="A196:K199">
    <sortCondition descending="1" ref="K196:K199"/>
  </sortState>
  <mergeCells count="3">
    <mergeCell ref="A2:L2"/>
    <mergeCell ref="A172:D172"/>
    <mergeCell ref="A194:D194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Standings </vt:lpstr>
    </vt:vector>
  </TitlesOfParts>
  <Manager/>
  <Company>Mong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 Mong</dc:creator>
  <cp:keywords/>
  <dc:description/>
  <cp:lastModifiedBy>Frank Montoya</cp:lastModifiedBy>
  <cp:revision/>
  <cp:lastPrinted>2024-07-18T22:16:10Z</cp:lastPrinted>
  <dcterms:created xsi:type="dcterms:W3CDTF">2009-06-03T16:32:08Z</dcterms:created>
  <dcterms:modified xsi:type="dcterms:W3CDTF">2024-07-19T21:34:38Z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4d9da4-fe0d-41ed-9e5c-09814f1447dd_Enabled">
    <vt:lpwstr>true</vt:lpwstr>
  </property>
  <property fmtid="{D5CDD505-2E9C-101B-9397-08002B2CF9AE}" pid="3" name="MSIP_Label_6e4d9da4-fe0d-41ed-9e5c-09814f1447dd_SetDate">
    <vt:lpwstr>2023-06-05T23:18:42Z</vt:lpwstr>
  </property>
  <property fmtid="{D5CDD505-2E9C-101B-9397-08002B2CF9AE}" pid="4" name="MSIP_Label_6e4d9da4-fe0d-41ed-9e5c-09814f1447dd_Method">
    <vt:lpwstr>Standard</vt:lpwstr>
  </property>
  <property fmtid="{D5CDD505-2E9C-101B-9397-08002B2CF9AE}" pid="5" name="MSIP_Label_6e4d9da4-fe0d-41ed-9e5c-09814f1447dd_Name">
    <vt:lpwstr>6e4d9da4-fe0d-41ed-9e5c-09814f1447dd</vt:lpwstr>
  </property>
  <property fmtid="{D5CDD505-2E9C-101B-9397-08002B2CF9AE}" pid="6" name="MSIP_Label_6e4d9da4-fe0d-41ed-9e5c-09814f1447dd_SiteId">
    <vt:lpwstr>9e5488e2-e838-44f6-886c-c7608242767e</vt:lpwstr>
  </property>
  <property fmtid="{D5CDD505-2E9C-101B-9397-08002B2CF9AE}" pid="7" name="MSIP_Label_6e4d9da4-fe0d-41ed-9e5c-09814f1447dd_ActionId">
    <vt:lpwstr>1074eb8a-e35e-4872-adcf-28b019d1bfb6</vt:lpwstr>
  </property>
  <property fmtid="{D5CDD505-2E9C-101B-9397-08002B2CF9AE}" pid="8" name="MSIP_Label_6e4d9da4-fe0d-41ed-9e5c-09814f1447dd_ContentBits">
    <vt:lpwstr>0</vt:lpwstr>
  </property>
</Properties>
</file>